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codeName="ThisWorkbook" autoCompressPictures="0"/>
  <mc:AlternateContent xmlns:mc="http://schemas.openxmlformats.org/markup-compatibility/2006">
    <mc:Choice Requires="x15">
      <x15ac:absPath xmlns:x15ac="http://schemas.microsoft.com/office/spreadsheetml/2010/11/ac" url="/Users/Michael/Desktop/sharpspring collateral/"/>
    </mc:Choice>
  </mc:AlternateContent>
  <workbookProtection lockStructure="1"/>
  <bookViews>
    <workbookView xWindow="5840" yWindow="740" windowWidth="28800" windowHeight="17440" activeTab="5"/>
  </bookViews>
  <sheets>
    <sheet name="Instructions" sheetId="8" r:id="rId1"/>
    <sheet name="1. Your Needs" sheetId="2" r:id="rId2"/>
    <sheet name="2. Your Pricing" sheetId="1" r:id="rId3"/>
    <sheet name="3. Product Reviews" sheetId="6" r:id="rId4"/>
    <sheet name="4. Things to Consider" sheetId="10" r:id="rId5"/>
    <sheet name="5. Request a Demo" sheetId="11" r:id="rId6"/>
  </sheets>
  <definedNames>
    <definedName name="Interval" localSheetId="3">'3. Product Reviews'!#REF!</definedName>
    <definedName name="Interval" localSheetId="4">'2. Your Pricing'!#REF!</definedName>
    <definedName name="Interval" localSheetId="0">'2. Your Pricing'!#REF!</definedName>
    <definedName name="Interval">'2. Your Pricing'!#REF!</definedName>
    <definedName name="_xlnm.Print_Titles" localSheetId="2">'2. Your Pricing'!$2:$2</definedName>
    <definedName name="_xlnm.Print_Titles" localSheetId="3">'3. Product Reviews'!$2:$2</definedName>
    <definedName name="StartTime" localSheetId="3">'3. Product Reviews'!#REF!</definedName>
    <definedName name="StartTime" localSheetId="4">'2. Your Pricing'!#REF!</definedName>
    <definedName name="StartTime" localSheetId="0">'2. Your Pricing'!#REF!</definedName>
    <definedName name="StartTime">'2. Your Pricing'!#REF!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2" l="1"/>
  <c r="K85" i="2"/>
  <c r="O87" i="2"/>
  <c r="K79" i="2"/>
  <c r="D16" i="1"/>
  <c r="H91" i="2"/>
  <c r="I103" i="2"/>
  <c r="I107" i="2"/>
  <c r="F13" i="2"/>
  <c r="J91" i="2"/>
  <c r="F103" i="2"/>
  <c r="F107" i="2"/>
  <c r="F93" i="2"/>
  <c r="G93" i="2"/>
  <c r="F95" i="2"/>
  <c r="G95" i="2"/>
  <c r="F97" i="2"/>
  <c r="G97" i="2"/>
  <c r="G103" i="2"/>
  <c r="G74" i="2"/>
  <c r="O88" i="2"/>
  <c r="M3" i="1"/>
  <c r="E10" i="1"/>
  <c r="I10" i="1"/>
  <c r="F109" i="2"/>
  <c r="M14" i="1"/>
  <c r="K14" i="1"/>
  <c r="I14" i="1"/>
  <c r="G14" i="1"/>
  <c r="E14" i="1"/>
  <c r="C14" i="1"/>
  <c r="K13" i="1"/>
  <c r="G13" i="1"/>
  <c r="E13" i="1"/>
  <c r="C13" i="1"/>
  <c r="M17" i="1"/>
  <c r="K17" i="1"/>
  <c r="I17" i="1"/>
  <c r="M18" i="1"/>
  <c r="K18" i="1"/>
  <c r="I18" i="1"/>
  <c r="G18" i="1"/>
  <c r="E18" i="1"/>
  <c r="M16" i="1"/>
  <c r="M9" i="1"/>
  <c r="K9" i="1"/>
  <c r="I9" i="1"/>
  <c r="G9" i="1"/>
  <c r="M4" i="1"/>
  <c r="K4" i="1"/>
  <c r="I4" i="1"/>
  <c r="G4" i="1"/>
  <c r="E9" i="1"/>
  <c r="E4" i="1"/>
  <c r="C18" i="1"/>
  <c r="C17" i="1"/>
  <c r="C16" i="1"/>
  <c r="C9" i="1"/>
  <c r="C4" i="1"/>
  <c r="G3" i="1"/>
  <c r="G13" i="6"/>
  <c r="M10" i="1"/>
  <c r="C3" i="1"/>
  <c r="C13" i="6"/>
  <c r="K10" i="1"/>
  <c r="I74" i="2"/>
  <c r="I78" i="2"/>
  <c r="E3" i="1"/>
  <c r="E3" i="6"/>
  <c r="E16" i="1"/>
  <c r="E17" i="1"/>
  <c r="I3" i="1"/>
  <c r="I3" i="6"/>
  <c r="G10" i="1"/>
  <c r="I16" i="1"/>
  <c r="G17" i="1"/>
  <c r="K3" i="1"/>
  <c r="C10" i="1"/>
  <c r="I79" i="2"/>
  <c r="G78" i="2"/>
  <c r="H9" i="1"/>
  <c r="G3" i="6"/>
  <c r="J79" i="2"/>
  <c r="N16" i="1"/>
  <c r="J84" i="2"/>
  <c r="M11" i="1"/>
  <c r="H79" i="2"/>
  <c r="J16" i="1"/>
  <c r="C3" i="6"/>
  <c r="K13" i="6"/>
  <c r="K3" i="6"/>
  <c r="E13" i="6"/>
  <c r="M13" i="6"/>
  <c r="M3" i="6"/>
  <c r="L9" i="1"/>
  <c r="G84" i="2"/>
  <c r="G11" i="1"/>
  <c r="F87" i="2"/>
  <c r="F74" i="2"/>
  <c r="K87" i="2"/>
  <c r="K74" i="2"/>
  <c r="H87" i="2"/>
  <c r="H74" i="2"/>
  <c r="K78" i="2"/>
  <c r="I13" i="6"/>
  <c r="G79" i="2"/>
  <c r="I84" i="2"/>
  <c r="K11" i="1"/>
  <c r="J87" i="2"/>
  <c r="J74" i="2"/>
  <c r="K84" i="2"/>
  <c r="C11" i="1"/>
  <c r="H84" i="2"/>
  <c r="I11" i="1"/>
  <c r="F78" i="2"/>
  <c r="F84" i="2"/>
  <c r="E11" i="1"/>
  <c r="F79" i="2"/>
  <c r="F16" i="1"/>
  <c r="F85" i="2"/>
  <c r="F83" i="2"/>
  <c r="F10" i="1"/>
  <c r="D9" i="1"/>
  <c r="D4" i="1"/>
  <c r="D18" i="1"/>
  <c r="G83" i="2"/>
  <c r="I83" i="2"/>
  <c r="K83" i="2"/>
  <c r="D10" i="1"/>
  <c r="J78" i="2"/>
  <c r="J85" i="2"/>
  <c r="J83" i="2"/>
  <c r="N10" i="1"/>
  <c r="J86" i="2"/>
  <c r="M13" i="1"/>
  <c r="H78" i="2"/>
  <c r="H86" i="2"/>
  <c r="I13" i="1"/>
  <c r="H85" i="2"/>
  <c r="H83" i="2"/>
  <c r="J10" i="1"/>
  <c r="J4" i="1"/>
  <c r="J18" i="1"/>
  <c r="J9" i="1"/>
  <c r="J3" i="1"/>
  <c r="D3" i="1"/>
  <c r="H10" i="1"/>
  <c r="H3" i="1"/>
  <c r="H4" i="1"/>
  <c r="H18" i="1"/>
  <c r="N9" i="1"/>
  <c r="N4" i="1"/>
  <c r="N18" i="1"/>
  <c r="N3" i="1"/>
  <c r="L10" i="1"/>
  <c r="L3" i="1"/>
  <c r="L4" i="1"/>
  <c r="L18" i="1"/>
  <c r="F9" i="1"/>
  <c r="F4" i="1"/>
  <c r="F18" i="1"/>
  <c r="F3" i="1"/>
  <c r="D13" i="6"/>
  <c r="D17" i="1"/>
  <c r="D3" i="6"/>
  <c r="F17" i="1"/>
  <c r="F3" i="6"/>
  <c r="F13" i="6"/>
  <c r="J13" i="6"/>
  <c r="J3" i="6"/>
  <c r="J17" i="1"/>
  <c r="H3" i="6"/>
  <c r="H17" i="1"/>
  <c r="H13" i="6"/>
  <c r="N13" i="6"/>
  <c r="N3" i="6"/>
  <c r="N17" i="1"/>
  <c r="L3" i="6"/>
  <c r="L13" i="6"/>
  <c r="L17" i="1"/>
</calcChain>
</file>

<file path=xl/sharedStrings.xml><?xml version="1.0" encoding="utf-8"?>
<sst xmlns="http://schemas.openxmlformats.org/spreadsheetml/2006/main" count="232" uniqueCount="175">
  <si>
    <t xml:space="preserve"> </t>
  </si>
  <si>
    <t>SharpSpring</t>
  </si>
  <si>
    <t>Hubspot</t>
  </si>
  <si>
    <t>Marketo</t>
  </si>
  <si>
    <t>Act-On</t>
  </si>
  <si>
    <t>Pardot</t>
  </si>
  <si>
    <t>InfusionSoft</t>
  </si>
  <si>
    <t>Contract Terms</t>
  </si>
  <si>
    <t>Annual</t>
  </si>
  <si>
    <t>Monthly</t>
  </si>
  <si>
    <t>Onboarding/Training Fees</t>
  </si>
  <si>
    <t>Base Monthly License Fee</t>
  </si>
  <si>
    <t>Additional Users</t>
  </si>
  <si>
    <t xml:space="preserve">CRM Included? </t>
  </si>
  <si>
    <t>Salesforce Integration?</t>
  </si>
  <si>
    <t>NA</t>
  </si>
  <si>
    <t>Included Contacts</t>
  </si>
  <si>
    <t>Included Users</t>
  </si>
  <si>
    <t>Annual Cost *</t>
  </si>
  <si>
    <t>Best Review #1</t>
  </si>
  <si>
    <t>Best Review #2</t>
  </si>
  <si>
    <t>Best  Review  #3</t>
  </si>
  <si>
    <t>G2 Crowd</t>
  </si>
  <si>
    <t>Trust Radius</t>
  </si>
  <si>
    <t>Software Advice</t>
  </si>
  <si>
    <t>Column2</t>
  </si>
  <si>
    <t>How many admin users?</t>
  </si>
  <si>
    <t>How many sales users?</t>
  </si>
  <si>
    <t>How many marketing users?</t>
  </si>
  <si>
    <t>Email A/B Testing?</t>
  </si>
  <si>
    <t>API Access?</t>
  </si>
  <si>
    <t>Checked Value</t>
  </si>
  <si>
    <t>HubSpot</t>
  </si>
  <si>
    <t>Overall Upgrade</t>
  </si>
  <si>
    <t>Onboarding</t>
  </si>
  <si>
    <t>Additional user $</t>
  </si>
  <si>
    <t>Varies</t>
  </si>
  <si>
    <t>Contact Overage</t>
  </si>
  <si>
    <t>Per  1K overage $</t>
  </si>
  <si>
    <t>Unlimited</t>
  </si>
  <si>
    <t>Contacts</t>
  </si>
  <si>
    <t>Users</t>
  </si>
  <si>
    <t>Trigger-Based Marketing Automation?</t>
  </si>
  <si>
    <t>Event-Based Lead Scoring?</t>
  </si>
  <si>
    <t>Event-Based List Building?</t>
  </si>
  <si>
    <t>Adwords</t>
  </si>
  <si>
    <t>USD $</t>
  </si>
  <si>
    <t>Euros €</t>
  </si>
  <si>
    <t>Pounds £</t>
  </si>
  <si>
    <t>USD</t>
  </si>
  <si>
    <t>Euros</t>
  </si>
  <si>
    <t>Pounds</t>
  </si>
  <si>
    <t>$</t>
  </si>
  <si>
    <t>€</t>
  </si>
  <si>
    <t>£</t>
  </si>
  <si>
    <t>Selected Currency:</t>
  </si>
  <si>
    <t>Multiplier to use:</t>
  </si>
  <si>
    <t>Symbol to use</t>
  </si>
  <si>
    <t>Behavior-Based Automation</t>
  </si>
  <si>
    <t>Behavior-Based Lead Scoring</t>
  </si>
  <si>
    <t>Behavior-Based List Building</t>
  </si>
  <si>
    <t>Upfront Commitment</t>
  </si>
  <si>
    <t>Revenue Reporting</t>
  </si>
  <si>
    <t>Column3</t>
  </si>
  <si>
    <t>Column4</t>
  </si>
  <si>
    <t>Column5</t>
  </si>
  <si>
    <t>Column6</t>
  </si>
  <si>
    <t>Not Required</t>
  </si>
  <si>
    <t>Email A/B Testing</t>
  </si>
  <si>
    <t>API Access</t>
  </si>
  <si>
    <t>Google AdWords Integration</t>
  </si>
  <si>
    <t>“I like the free CRM side of Hubspot a lot. I appreciated the technical support in setup. I also like the regular webinars.”</t>
  </si>
  <si>
    <t>“If you are new to online marketing and having a website, HubSpot has a great platform to familiarize yourself with online, also has a great library of resources.”</t>
  </si>
  <si>
    <t>“It basically covers everything you need. The analysis part was convenient and I like the smart lists too. You can easily create a list of contacts who visit certain pages. Very simple to segment your contacts.”</t>
  </si>
  <si>
    <t>“This was my first exposure to marketing automation, so I loved the basic features of sending out nurture emails and having insight into which emails are sent to whom.”</t>
  </si>
  <si>
    <t>“Quite pricey but does the job well. It is very useful, and helpful especially in promoting my business. Easy to use unique features and tools.”</t>
  </si>
  <si>
    <t xml:space="preserve">“One of the greatest things about Marketo is how flexible it can be to different businesses use cases and needs. Also, the Community is great for seeking tips and help from other Marketo users.” </t>
  </si>
  <si>
    <t>“We switched to Act-On about 6 months ago; previously we had used Eloqua. We found, however, that Eloqua was a bit too robust for our needs. Our marketing department is 3 people, and Eloqua just took too much time to manage."</t>
  </si>
  <si>
    <t>“I like that it was fairly easy to create each email template and send them out. I also liked how easy it was to get to the statistics of each email. Lastly, I liked how you could schedule an email to be sent out easily and could test emails easily as well.”</t>
  </si>
  <si>
    <t>“I like that InfusionSoft handles large list sizes, forms and autoresponders fairly well.”</t>
  </si>
  <si>
    <t>Had some trouble with email integration instantly but then we straightened it out and now it all works smoothly. Simple and assisting system to track every process within smaller company.”</t>
  </si>
  <si>
    <t>“I have really enjoyed using Infusionsoft to trickle market our lists. It has a very good system that can then create an auto tag feature and email campaign tracking. It is complicated to understand at first, but is beneficial.”</t>
  </si>
  <si>
    <t>“We use Pardot for an array of marketing functions. While Pardot’s primary use is to schedule our emails, it also allows us to create forms on landing pages with vanity urls.”</t>
  </si>
  <si>
    <t>“The interface on Pardot is simple. The look and feel is clean and the ability to create lists or tag groups of prospects by either creating dynamic conditional queries (dynamic lists) or just importing a known list of prospects gives you flexibility.”</t>
  </si>
  <si>
    <t>"Pardot has been a great tool for our company. We are a small business with less than 25 people, and only one person in a marketing/communications position."</t>
  </si>
  <si>
    <t>Are the key features you need included?</t>
  </si>
  <si>
    <t>Don’t pay more for features you aren’t going to use. Know what you really need, and make sure the platform you select delivers on those.</t>
  </si>
  <si>
    <t>Are you looking at both the price and the total cost of ownership?</t>
  </si>
  <si>
    <t xml:space="preserve">Don’t be enticed by lower tiers that limit functionality. You’ll want the full power of marketing automation once you get started, and third-party add-ons for specific features add to the total cost. Also, pay attention to the limits. If a lower tier has limits on contacts and sending, think of how often you’ll have overages, especially if your business is in a growth phase. </t>
  </si>
  <si>
    <t>What's the word on the street?</t>
  </si>
  <si>
    <t>There are several great sites where you can go to hear what actual users are saying about the various platforms on the market. These independent review sites, like TrustRadius, MarTech, Capterra and others, allow you to get insights that professional reviewers just don’t have.</t>
  </si>
  <si>
    <t>Can you get up and running quickly?</t>
  </si>
  <si>
    <t>Is there quality support, both initially and ongoing?</t>
  </si>
  <si>
    <t>Should you work with an agency or manage this in-house?</t>
  </si>
  <si>
    <t>What's the long-term outlook for the platform?</t>
  </si>
  <si>
    <t>How to Use This Tool</t>
  </si>
  <si>
    <t>The features below are some of the core functions of a marketing automation platform. If you're not familiar with them, chances are you’ll want to select them all.</t>
  </si>
  <si>
    <t>What is your expected usage?</t>
  </si>
  <si>
    <t>Built-in CRM</t>
  </si>
  <si>
    <t>Integration with 3rd-Party CRMs (like Salesforce)</t>
  </si>
  <si>
    <t>Do the built-in analytics meet your business needs?</t>
  </si>
  <si>
    <t>How long is the contract?</t>
  </si>
  <si>
    <t>What are the payment terms?</t>
  </si>
  <si>
    <r>
      <rPr>
        <b/>
        <sz val="20"/>
        <color rgb="FF00B050"/>
        <rFont val="Arial"/>
      </rPr>
      <t>12 Key Questions to Ask Before You Sign</t>
    </r>
  </si>
  <si>
    <t>Picking the right marketing automation platform can feel overwhelming. Here are a few key points to ponder during your evaluation.</t>
  </si>
  <si>
    <t xml:space="preserve">Ask if you have to sign a quarterly, annual or other long-term contract. You should be able to cancel at any point if you don’t feel like the platform is the right fit for your business. </t>
  </si>
  <si>
    <t>Are there integrations available to work with the tools you already use?</t>
  </si>
  <si>
    <t>Is it an "open" or "closed" platform?</t>
  </si>
  <si>
    <t xml:space="preserve">Look for a platform with its own ‘ecosystem’ of providers that it integrates with – either natively, through plug-and-play, or using a provider like Zapier or PieSync. This will allow you to seamlessly extend the power of your investment and lower the total cost of ownership. </t>
  </si>
  <si>
    <t>Choose a solution that provides clear, concise reports that show the end-to-end ROI you're looking for on your marketing and sales efforts. Ask to see a sample and shop it around internally to make sure it’s going to be impactful.</t>
  </si>
  <si>
    <t xml:space="preserve">Some providers hide fees here, so beware. Does the vendor provide comprehensive onboarding to give your team confidence in using the platform? If so, what's the cost? Is ongoing support unlimited and free, or are there caps and additional costs? And ask if you get a dedicated person you can call when support can’t help. </t>
  </si>
  <si>
    <t>There have been some notable acquisitions in the marketing automation space recently. Be sure you are signing up with a vendor that is committed to your long-term success and is investing in platform innovation, support, and other services.</t>
  </si>
  <si>
    <t>You shouldn't have to take out a mortgage to get started. Some vendors require full payment upfront - tying up valuable marketing dollars that could otherwise be spent on execution. Look for a provider that offers month-to-month billing and no long-term contract.</t>
  </si>
  <si>
    <r>
      <t xml:space="preserve">4. Ask the right questions before you buy. Check out the </t>
    </r>
    <r>
      <rPr>
        <b/>
        <sz val="14"/>
        <color theme="1" tint="0.34998626667073579"/>
        <rFont val="Arial"/>
      </rPr>
      <t>Things to Consider</t>
    </r>
    <r>
      <rPr>
        <sz val="14"/>
        <color theme="1" tint="0.34998626667073579"/>
        <rFont val="Arial"/>
      </rPr>
      <t xml:space="preserve"> tab.</t>
    </r>
  </si>
  <si>
    <r>
      <t xml:space="preserve">2. Review custom pricing comparison on the </t>
    </r>
    <r>
      <rPr>
        <b/>
        <sz val="14"/>
        <color theme="1" tint="0.34998626667073579"/>
        <rFont val="Arial"/>
      </rPr>
      <t>Your Pricing</t>
    </r>
    <r>
      <rPr>
        <sz val="14"/>
        <color theme="1" tint="0.34998626667073579"/>
        <rFont val="Arial"/>
      </rPr>
      <t xml:space="preserve"> tab.</t>
    </r>
  </si>
  <si>
    <r>
      <t xml:space="preserve">1. Enter details about your company's needs on the </t>
    </r>
    <r>
      <rPr>
        <b/>
        <sz val="14"/>
        <color theme="1" tint="0.34998626667073579"/>
        <rFont val="Arial"/>
      </rPr>
      <t>Your Needs</t>
    </r>
    <r>
      <rPr>
        <sz val="14"/>
        <color theme="1" tint="0.34998626667073579"/>
        <rFont val="Arial"/>
      </rPr>
      <t xml:space="preserve"> tab.</t>
    </r>
  </si>
  <si>
    <t>USD ($)</t>
  </si>
  <si>
    <t>Pounds (£)</t>
  </si>
  <si>
    <t>Euros (€)</t>
  </si>
  <si>
    <t>Total Users (calculated):</t>
  </si>
  <si>
    <t>Total Contacts (calculated):</t>
  </si>
  <si>
    <t>Visit Vendor Pricing Page</t>
  </si>
  <si>
    <t>SharpSpring Pricing</t>
  </si>
  <si>
    <t>HubSpot Pricing</t>
  </si>
  <si>
    <t>Marketo Pricing</t>
  </si>
  <si>
    <t>Act-On Pricing</t>
  </si>
  <si>
    <t>Pardot Pricing</t>
  </si>
  <si>
    <t>Infusionsoft Pricing</t>
  </si>
  <si>
    <t xml:space="preserve">“Honestly, without SharpSpring, I think we'd be dead in the water. We have thousands of leads across multiple lists. We couldn't do what we do as quickly, cheaply and easily without SharpSpring.”  </t>
  </si>
  <si>
    <t xml:space="preserve">“Literally everything you would want (and would use) from one of the "big boy" CRM &amp; Automation players in the space is covered within SharpSpring. It also feels like it was custom built for our industry (which it was), and it shows. The pricing is amazing, they make it a no-brainer.”         </t>
  </si>
  <si>
    <t xml:space="preserve">“SharpSpring provides all the functionality my clients and I need most at a fraction of the cost of leading competitors. It does so in a user-friendly application with excellent self-help tools and support.”                                                        </t>
  </si>
  <si>
    <t>Look at the interface. Is it user-friendly? Is there contextual help (e.g. videos, virtual tours, articles) available in case you get stuck? An intuitive platform will save you countless hours both upfront and long-term.</t>
  </si>
  <si>
    <r>
      <t xml:space="preserve">3. Check out what real users are saying on the </t>
    </r>
    <r>
      <rPr>
        <b/>
        <sz val="14"/>
        <color theme="1" tint="0.34998626667073579"/>
        <rFont val="Arial"/>
      </rPr>
      <t>Product Reviews</t>
    </r>
    <r>
      <rPr>
        <sz val="14"/>
        <color theme="1" tint="0.34998626667073579"/>
        <rFont val="Arial"/>
      </rPr>
      <t xml:space="preserve"> tab.</t>
    </r>
  </si>
  <si>
    <t>Request a Demo</t>
  </si>
  <si>
    <t>Upfront Commitment**</t>
  </si>
  <si>
    <t>Rate for Additional Contacts</t>
  </si>
  <si>
    <t>3rd-Party CRM Integration</t>
  </si>
  <si>
    <t>Available</t>
  </si>
  <si>
    <t>Not Available</t>
  </si>
  <si>
    <r>
      <t xml:space="preserve">Contacts Overage Cost                                                            </t>
    </r>
    <r>
      <rPr>
        <sz val="8"/>
        <color theme="1" tint="0.499984740745262"/>
        <rFont val="Verdana (Body)"/>
      </rPr>
      <t>(included in annual cost/upfront commitment totals)</t>
    </r>
  </si>
  <si>
    <t>WARNING: Not all providers offer support for 3rd-Party CRM integration. This means that you can't hook up to the CRM you're already using, and that once you're there, you're stuck.</t>
  </si>
  <si>
    <t>Phone Support</t>
  </si>
  <si>
    <t>Price Varies</t>
  </si>
  <si>
    <t>Free</t>
  </si>
  <si>
    <t>Request Demo</t>
  </si>
  <si>
    <r>
      <t xml:space="preserve">…from seeing how the top six platforms compare based on </t>
    </r>
    <r>
      <rPr>
        <b/>
        <u/>
        <sz val="14"/>
        <color rgb="FF00B050"/>
        <rFont val="Arial"/>
      </rPr>
      <t>your</t>
    </r>
    <r>
      <rPr>
        <b/>
        <sz val="14"/>
        <color rgb="FF00B050"/>
        <rFont val="Arial"/>
      </rPr>
      <t xml:space="preserve"> individual needs.</t>
    </r>
  </si>
  <si>
    <r>
      <rPr>
        <sz val="24"/>
        <color rgb="FF00B050"/>
        <rFont val="Arial"/>
      </rPr>
      <t>Select the '</t>
    </r>
    <r>
      <rPr>
        <b/>
        <sz val="24"/>
        <color rgb="FF00B050"/>
        <rFont val="Arial"/>
      </rPr>
      <t xml:space="preserve">Your Pricing' </t>
    </r>
    <r>
      <rPr>
        <sz val="24"/>
        <color rgb="FF00B050"/>
        <rFont val="Arial"/>
      </rPr>
      <t>tab below to see your results.</t>
    </r>
  </si>
  <si>
    <t>“It's a great program if you email a lot, or to a lot of persons. By the reports of Act-On you get a very detailed image of what your clients do and what they like. It's good to know some html (terms as well as code) if you want to work with Act-On, but if you don't it's not a huge problem.”</t>
  </si>
  <si>
    <r>
      <rPr>
        <sz val="24"/>
        <color rgb="FF00B050"/>
        <rFont val="Arial"/>
      </rPr>
      <t xml:space="preserve">Click the </t>
    </r>
    <r>
      <rPr>
        <b/>
        <sz val="24"/>
        <color rgb="FF00B050"/>
        <rFont val="Arial"/>
      </rPr>
      <t>'Your Needs'</t>
    </r>
    <r>
      <rPr>
        <sz val="24"/>
        <color rgb="FF00B050"/>
        <rFont val="Arial"/>
      </rPr>
      <t xml:space="preserve"> tab below to get started.</t>
    </r>
  </si>
  <si>
    <t>Welcome. You're minutes away….</t>
  </si>
  <si>
    <t>CRM Included</t>
  </si>
  <si>
    <t>Additional Charge for Salesforce</t>
  </si>
  <si>
    <t xml:space="preserve">* This data is based on research gathered from vendor websites and review sites. Links to vendor sites go directly to pricing pages.                                                                                                **Upfront commitment includes onboarding fee + the total license fee vendor requires at signing.  </t>
  </si>
  <si>
    <t xml:space="preserve">See marketing automation in action. Get a demo. </t>
  </si>
  <si>
    <r>
      <t xml:space="preserve">Trust Radius                                           </t>
    </r>
    <r>
      <rPr>
        <sz val="10"/>
        <color theme="1" tint="0.499984740745262"/>
        <rFont val="Verdana (Body)"/>
      </rPr>
      <t>(See Product Reviews tab for more)</t>
    </r>
  </si>
  <si>
    <t xml:space="preserve">* This data is based on research gathered from vendor websites and review sites. </t>
  </si>
  <si>
    <t>While many platforms are user-friendly, there's legwork involved in setting up a marketing automation program that produces results. And ongoing efforts are needed to maintain and update your campaigns, add new ones, and produce regular reports. If you can’t allocate someone in-house to lead the charge, consider using a marketing agency that specializes in these services. Ask the marketing automation vendor if they have a network of agency professionals that can help you achieve your goals.</t>
  </si>
  <si>
    <t>Capterra</t>
  </si>
  <si>
    <r>
      <t xml:space="preserve">5. Sign up to see marketing automation in action on the </t>
    </r>
    <r>
      <rPr>
        <b/>
        <sz val="14"/>
        <color theme="1" tint="0.34998626667073579"/>
        <rFont val="Arial"/>
      </rPr>
      <t>Request a Demo</t>
    </r>
    <r>
      <rPr>
        <sz val="14"/>
        <color theme="1" tint="0.34998626667073579"/>
        <rFont val="Arial"/>
      </rPr>
      <t xml:space="preserve"> tab.</t>
    </r>
  </si>
  <si>
    <r>
      <rPr>
        <b/>
        <sz val="20"/>
        <color rgb="FF00B050"/>
        <rFont val="Arial"/>
      </rPr>
      <t>Your Business Needs</t>
    </r>
    <r>
      <rPr>
        <b/>
        <sz val="14"/>
        <color rgb="FF00B050"/>
        <rFont val="Arial"/>
      </rPr>
      <t xml:space="preserve"> </t>
    </r>
    <r>
      <rPr>
        <sz val="14"/>
        <color theme="1" tint="0.249977111117893"/>
        <rFont val="Arial"/>
      </rPr>
      <t xml:space="preserve">  
</t>
    </r>
    <r>
      <rPr>
        <sz val="14"/>
        <color theme="1" tint="0.34998626667073579"/>
        <rFont val="Arial"/>
      </rPr>
      <t>Complete the fields below to the best of your ability. If you’re not sure of a few variables, put in your best guess – you can always come back to this tab and run the numbers again.</t>
    </r>
  </si>
  <si>
    <t xml:space="preserve">How many contacts/leads are you currently managing? </t>
  </si>
  <si>
    <t>How many new contacts/leads do you expect to add over the coming year?</t>
  </si>
  <si>
    <t>What features are you looking for?</t>
  </si>
  <si>
    <r>
      <t xml:space="preserve">Recommendations will be made based on which platform best suits </t>
    </r>
    <r>
      <rPr>
        <i/>
        <sz val="14"/>
        <color rgb="FF00B050"/>
        <rFont val="Arial"/>
      </rPr>
      <t>all</t>
    </r>
    <r>
      <rPr>
        <sz val="14"/>
        <color rgb="FF00B050"/>
        <rFont val="Arial"/>
      </rPr>
      <t xml:space="preserve"> of your agency's needs, including features, integrations, terms and conditions, and total cost of ownership.</t>
    </r>
  </si>
  <si>
    <t>Based on overall value and total cost of ownership, SharpSpring is the best option for your business needs.</t>
  </si>
  <si>
    <t>Additional Fee</t>
  </si>
  <si>
    <t>Limited</t>
  </si>
  <si>
    <r>
      <t xml:space="preserve">You’ve decided to invest in a marketing automation platform, and now comes the challenging task of figuring out which vendor best fits your needs. This </t>
    </r>
    <r>
      <rPr>
        <b/>
        <sz val="14"/>
        <color rgb="FF00B050"/>
        <rFont val="Arial"/>
      </rPr>
      <t xml:space="preserve">Vendor Comparison Tool </t>
    </r>
    <r>
      <rPr>
        <sz val="14"/>
        <color theme="1" tint="0.34998626667073579"/>
        <rFont val="Arial"/>
      </rPr>
      <t xml:space="preserve">will help by showing you a side-by-side comparison of the prices, with key variables considered. We’ve also included ratings, reviews, and additional considerations to help in your decision. Recommendations will be made based on which platform best suits </t>
    </r>
    <r>
      <rPr>
        <i/>
        <sz val="14"/>
        <color theme="1" tint="0.34998626667073579"/>
        <rFont val="Arial"/>
      </rPr>
      <t>all</t>
    </r>
    <r>
      <rPr>
        <sz val="14"/>
        <color theme="1" tint="0.34998626667073579"/>
        <rFont val="Arial"/>
      </rPr>
      <t xml:space="preserve"> of your business needs, including features, integrations, terms and conditions, and total cost of ownership.</t>
    </r>
  </si>
  <si>
    <t>An open system allows you to use any CRM, content management system, blogging tool, landing page builder, forms builder, etc. Be wary of a closed system – it can cost you more in the long run, especially if you decide to leave.</t>
  </si>
  <si>
    <t>Cost</t>
  </si>
  <si>
    <t>Contact Overage Price per 1,000</t>
  </si>
  <si>
    <t>Tier1</t>
  </si>
  <si>
    <t>Tier2</t>
  </si>
  <si>
    <t>Tier3</t>
  </si>
  <si>
    <t xml:space="preserve">As you evaluate the different platforms, it helps to see a live demo. Our team is available to show you the powerful features our marketing automation services powered by SharpSpring. We'd love to give you a personalized tour based on your specific needs. You'll get a full look at the power of marketing automation and how it can take your marketing to the next level.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</si>
</sst>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 #,##0.00_-;\-* #,##0.00_-;_-* &quot;-&quot;??_-;_-@_-"/>
    <numFmt numFmtId="165" formatCode="[$-409]h:mm\ AM/PM;@"/>
    <numFmt numFmtId="166" formatCode="_-* #,##0_-;\-* #,##0_-;_-* &quot;-&quot;??_-;_-@_-"/>
    <numFmt numFmtId="167" formatCode="_(&quot;$&quot;* #,##0_);_(&quot;$&quot;* \(#,##0\);_(&quot;$&quot;* &quot;-&quot;??_);_(@_)"/>
  </numFmts>
  <fonts count="64" x14ac:knownFonts="1">
    <font>
      <sz val="10"/>
      <color theme="4"/>
      <name val="Verdana"/>
      <family val="2"/>
      <scheme val="minor"/>
    </font>
    <font>
      <sz val="12"/>
      <color theme="1"/>
      <name val="Verdana"/>
      <family val="2"/>
      <scheme val="minor"/>
    </font>
    <font>
      <sz val="12"/>
      <color theme="1"/>
      <name val="Verdana"/>
      <family val="2"/>
      <scheme val="minor"/>
    </font>
    <font>
      <sz val="12"/>
      <color theme="1"/>
      <name val="Verdana"/>
      <family val="2"/>
      <scheme val="minor"/>
    </font>
    <font>
      <sz val="16"/>
      <color theme="0"/>
      <name val="Verdana"/>
      <family val="2"/>
      <scheme val="major"/>
    </font>
    <font>
      <b/>
      <sz val="12"/>
      <color theme="0"/>
      <name val="Verdana"/>
      <family val="2"/>
      <scheme val="minor"/>
    </font>
    <font>
      <sz val="12"/>
      <color theme="5"/>
      <name val="Verdana"/>
      <family val="2"/>
      <scheme val="major"/>
    </font>
    <font>
      <sz val="12"/>
      <color theme="0"/>
      <name val="Verdana"/>
      <family val="2"/>
      <scheme val="major"/>
    </font>
    <font>
      <sz val="10"/>
      <color theme="4"/>
      <name val="Verdana"/>
      <family val="2"/>
      <scheme val="minor"/>
    </font>
    <font>
      <sz val="10"/>
      <color rgb="FF00B050"/>
      <name val="Verdana"/>
      <family val="2"/>
      <scheme val="minor"/>
    </font>
    <font>
      <sz val="10"/>
      <color theme="1" tint="0.34998626667073579"/>
      <name val="Verdana"/>
      <family val="2"/>
      <scheme val="minor"/>
    </font>
    <font>
      <sz val="22"/>
      <color theme="4"/>
      <name val="Verdana"/>
      <family val="2"/>
      <scheme val="minor"/>
    </font>
    <font>
      <sz val="8"/>
      <name val="Verdana"/>
      <family val="2"/>
      <scheme val="minor"/>
    </font>
    <font>
      <u/>
      <sz val="10"/>
      <color theme="10"/>
      <name val="Verdana"/>
      <family val="2"/>
      <scheme val="minor"/>
    </font>
    <font>
      <sz val="14"/>
      <color theme="4"/>
      <name val="Verdana"/>
      <family val="2"/>
      <scheme val="minor"/>
    </font>
    <font>
      <sz val="14"/>
      <color theme="1" tint="0.249977111117893"/>
      <name val="Arial"/>
    </font>
    <font>
      <sz val="14"/>
      <color theme="0" tint="-0.499984740745262"/>
      <name val="Verdana"/>
      <family val="2"/>
      <scheme val="minor"/>
    </font>
    <font>
      <b/>
      <sz val="14"/>
      <color rgb="FF00B050"/>
      <name val="Arial"/>
    </font>
    <font>
      <sz val="14"/>
      <color theme="1" tint="0.34998626667073579"/>
      <name val="Arial"/>
    </font>
    <font>
      <b/>
      <sz val="14"/>
      <color theme="1" tint="0.34998626667073579"/>
      <name val="Arial"/>
    </font>
    <font>
      <sz val="16"/>
      <color theme="1" tint="0.499984740745262"/>
      <name val="Verdana"/>
      <family val="2"/>
      <scheme val="minor"/>
    </font>
    <font>
      <sz val="10"/>
      <color theme="1" tint="0.499984740745262"/>
      <name val="Verdana"/>
      <family val="2"/>
      <scheme val="minor"/>
    </font>
    <font>
      <sz val="12"/>
      <color theme="1" tint="0.499984740745262"/>
      <name val="Verdana"/>
      <family val="2"/>
      <scheme val="minor"/>
    </font>
    <font>
      <sz val="14"/>
      <color theme="1" tint="0.499984740745262"/>
      <name val="Verdana"/>
      <family val="2"/>
      <scheme val="minor"/>
    </font>
    <font>
      <sz val="10"/>
      <name val="Verdana"/>
      <family val="2"/>
      <scheme val="minor"/>
    </font>
    <font>
      <u/>
      <sz val="10"/>
      <color theme="11"/>
      <name val="Verdana"/>
      <family val="2"/>
      <scheme val="minor"/>
    </font>
    <font>
      <sz val="22"/>
      <color theme="1" tint="0.499984740745262"/>
      <name val="Verdana"/>
      <scheme val="minor"/>
    </font>
    <font>
      <b/>
      <sz val="16"/>
      <color theme="1" tint="0.499984740745262"/>
      <name val="Verdana"/>
      <scheme val="minor"/>
    </font>
    <font>
      <b/>
      <sz val="14"/>
      <color theme="1" tint="0.499984740745262"/>
      <name val="Verdana"/>
      <scheme val="minor"/>
    </font>
    <font>
      <sz val="18"/>
      <color theme="1" tint="0.499984740745262"/>
      <name val="Verdana"/>
      <scheme val="minor"/>
    </font>
    <font>
      <sz val="10"/>
      <color theme="4"/>
      <name val="Arial"/>
    </font>
    <font>
      <sz val="14"/>
      <color theme="4"/>
      <name val="Arial"/>
    </font>
    <font>
      <b/>
      <sz val="20"/>
      <color rgb="FF00B050"/>
      <name val="Arial"/>
    </font>
    <font>
      <sz val="14"/>
      <color theme="1"/>
      <name val="Arial"/>
    </font>
    <font>
      <b/>
      <sz val="12"/>
      <color theme="1" tint="0.499984740745262"/>
      <name val="Verdana"/>
      <scheme val="minor"/>
    </font>
    <font>
      <sz val="12"/>
      <color theme="4"/>
      <name val="Verdana"/>
      <family val="2"/>
      <scheme val="minor"/>
    </font>
    <font>
      <sz val="12"/>
      <color theme="1" tint="0.34998626667073579"/>
      <name val="Arial"/>
    </font>
    <font>
      <b/>
      <sz val="12"/>
      <color theme="1" tint="0.34998626667073579"/>
      <name val="Verdana"/>
      <scheme val="minor"/>
    </font>
    <font>
      <sz val="10"/>
      <color theme="0" tint="-0.499984740745262"/>
      <name val="Verdana"/>
      <family val="2"/>
      <scheme val="minor"/>
    </font>
    <font>
      <sz val="8"/>
      <color theme="1" tint="0.499984740745262"/>
      <name val="Verdana (Body)"/>
    </font>
    <font>
      <sz val="12"/>
      <color rgb="FF808080"/>
      <name val="Verdana"/>
      <family val="2"/>
      <scheme val="minor"/>
    </font>
    <font>
      <sz val="10"/>
      <color theme="0" tint="-4.9989318521683403E-2"/>
      <name val="Verdana"/>
      <scheme val="minor"/>
    </font>
    <font>
      <b/>
      <sz val="36"/>
      <color rgb="FF00B050"/>
      <name val="Arial"/>
    </font>
    <font>
      <sz val="14"/>
      <color theme="0"/>
      <name val="Arial"/>
    </font>
    <font>
      <sz val="8"/>
      <color theme="1" tint="0.499984740745262"/>
      <name val="Verdana"/>
      <scheme val="minor"/>
    </font>
    <font>
      <b/>
      <sz val="14"/>
      <color rgb="FF009200"/>
      <name val="Arial"/>
    </font>
    <font>
      <b/>
      <u/>
      <sz val="14"/>
      <color rgb="FF00B050"/>
      <name val="Arial"/>
    </font>
    <font>
      <sz val="16"/>
      <color theme="0"/>
      <name val="Arial"/>
    </font>
    <font>
      <sz val="24"/>
      <color rgb="FF00B050"/>
      <name val="Arial"/>
    </font>
    <font>
      <b/>
      <sz val="24"/>
      <color rgb="FF00B050"/>
      <name val="Arial"/>
    </font>
    <font>
      <sz val="20"/>
      <color rgb="FF00B050"/>
      <name val="Arial"/>
    </font>
    <font>
      <sz val="10"/>
      <color theme="1" tint="0.499984740745262"/>
      <name val="Verdana (Body)"/>
    </font>
    <font>
      <sz val="14"/>
      <color rgb="FF00B050"/>
      <name val="Verdana"/>
      <family val="2"/>
      <scheme val="minor"/>
    </font>
    <font>
      <b/>
      <sz val="14"/>
      <color rgb="FF00B050"/>
      <name val="Verdana"/>
      <family val="2"/>
      <scheme val="minor"/>
    </font>
    <font>
      <u/>
      <sz val="12"/>
      <color theme="0" tint="-0.499984740745262"/>
      <name val="Verdana"/>
      <family val="2"/>
      <scheme val="minor"/>
    </font>
    <font>
      <b/>
      <sz val="8"/>
      <color theme="0" tint="-4.9989318521683403E-2"/>
      <name val="Verdana"/>
      <scheme val="minor"/>
    </font>
    <font>
      <sz val="8"/>
      <color theme="0" tint="-4.9989318521683403E-2"/>
      <name val="Verdana"/>
      <scheme val="minor"/>
    </font>
    <font>
      <b/>
      <sz val="14"/>
      <color theme="0"/>
      <name val="Arial"/>
    </font>
    <font>
      <sz val="10"/>
      <color theme="1" tint="0.499984740745262"/>
      <name val="Arial"/>
    </font>
    <font>
      <sz val="14"/>
      <color theme="1" tint="0.499984740745262"/>
      <name val="Arial"/>
    </font>
    <font>
      <i/>
      <sz val="14"/>
      <color theme="1" tint="0.34998626667073579"/>
      <name val="Arial"/>
    </font>
    <font>
      <sz val="14"/>
      <color rgb="FF00B050"/>
      <name val="Arial"/>
    </font>
    <font>
      <i/>
      <sz val="14"/>
      <color rgb="FF00B050"/>
      <name val="Arial"/>
    </font>
    <font>
      <sz val="13"/>
      <color rgb="FF111111"/>
      <name val="Verdana"/>
      <scheme val="minor"/>
    </font>
  </fonts>
  <fills count="9">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rgb="FF000000"/>
      </patternFill>
    </fill>
  </fills>
  <borders count="20">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theme="0" tint="-0.14999847407452621"/>
      </left>
      <right/>
      <top style="medium">
        <color theme="0" tint="-0.249977111117893"/>
      </top>
      <bottom/>
      <diagonal/>
    </border>
    <border>
      <left/>
      <right style="thin">
        <color theme="0" tint="-0.14999847407452621"/>
      </right>
      <top style="medium">
        <color theme="0" tint="-0.249977111117893"/>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thin">
        <color auto="1"/>
      </right>
      <top style="medium">
        <color theme="0" tint="-0.249977111117893"/>
      </top>
      <bottom/>
      <diagonal/>
    </border>
  </borders>
  <cellStyleXfs count="40">
    <xf numFmtId="0" fontId="0" fillId="0" borderId="0"/>
    <xf numFmtId="0" fontId="4" fillId="2" borderId="0" applyProtection="0"/>
    <xf numFmtId="0" fontId="6" fillId="0" borderId="0" applyNumberFormat="0" applyFill="0" applyProtection="0">
      <alignment horizontal="left" vertical="center"/>
    </xf>
    <xf numFmtId="0" fontId="8" fillId="0" borderId="0" applyNumberFormat="0" applyFill="0" applyProtection="0">
      <alignment horizontal="left" vertical="center"/>
    </xf>
    <xf numFmtId="0" fontId="5" fillId="2" borderId="1" applyNumberFormat="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4" fontId="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8" fillId="0" borderId="0" applyFont="0" applyFill="0" applyBorder="0" applyAlignment="0" applyProtection="0"/>
  </cellStyleXfs>
  <cellXfs count="240">
    <xf numFmtId="0" fontId="0" fillId="0" borderId="0" xfId="0"/>
    <xf numFmtId="0" fontId="0" fillId="0" borderId="0" xfId="0" applyAlignment="1">
      <alignment horizontal="left"/>
    </xf>
    <xf numFmtId="0" fontId="11" fillId="0" borderId="0" xfId="0" applyFont="1" applyAlignment="1">
      <alignment horizontal="left"/>
    </xf>
    <xf numFmtId="0" fontId="0" fillId="0" borderId="0" xfId="0" applyAlignment="1">
      <alignment horizontal="right"/>
    </xf>
    <xf numFmtId="0" fontId="10" fillId="3" borderId="0" xfId="0" applyFont="1" applyFill="1" applyBorder="1"/>
    <xf numFmtId="0" fontId="0" fillId="3" borderId="0" xfId="0" applyFill="1" applyBorder="1"/>
    <xf numFmtId="0" fontId="9" fillId="3" borderId="0" xfId="0" applyFont="1" applyFill="1" applyBorder="1"/>
    <xf numFmtId="0" fontId="14" fillId="3" borderId="0" xfId="0" applyFont="1" applyFill="1" applyBorder="1"/>
    <xf numFmtId="0" fontId="0" fillId="4" borderId="0" xfId="0" applyFill="1" applyBorder="1"/>
    <xf numFmtId="0" fontId="16" fillId="4" borderId="0" xfId="0" applyFont="1" applyFill="1" applyBorder="1" applyAlignment="1">
      <alignment horizontal="right" vertical="center"/>
    </xf>
    <xf numFmtId="0" fontId="17" fillId="3" borderId="0" xfId="0" applyFont="1" applyFill="1" applyBorder="1"/>
    <xf numFmtId="0" fontId="18" fillId="3" borderId="0" xfId="0" applyFont="1" applyFill="1" applyBorder="1"/>
    <xf numFmtId="0" fontId="10" fillId="4" borderId="0" xfId="0" applyFont="1" applyFill="1" applyBorder="1"/>
    <xf numFmtId="0" fontId="0" fillId="3" borderId="0" xfId="0" applyFill="1"/>
    <xf numFmtId="0" fontId="18" fillId="3" borderId="0" xfId="0" applyFont="1" applyFill="1"/>
    <xf numFmtId="0" fontId="17" fillId="3" borderId="0" xfId="0" applyFont="1" applyFill="1"/>
    <xf numFmtId="0" fontId="0" fillId="3" borderId="0" xfId="0" applyFill="1" applyAlignment="1">
      <alignment horizontal="right"/>
    </xf>
    <xf numFmtId="0" fontId="0" fillId="3" borderId="0" xfId="0" applyFill="1" applyAlignment="1">
      <alignment horizontal="left"/>
    </xf>
    <xf numFmtId="0" fontId="11" fillId="3" borderId="0" xfId="0" applyFont="1" applyFill="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18" fillId="3" borderId="0" xfId="0" applyFont="1" applyFill="1" applyBorder="1" applyAlignment="1">
      <alignment horizontal="left" vertical="center"/>
    </xf>
    <xf numFmtId="0" fontId="0" fillId="3" borderId="0" xfId="0" applyFill="1" applyBorder="1" applyAlignment="1">
      <alignment horizontal="left" vertical="center"/>
    </xf>
    <xf numFmtId="0" fontId="24" fillId="0" borderId="0" xfId="0" applyFont="1" applyFill="1" applyBorder="1"/>
    <xf numFmtId="0" fontId="0" fillId="0" borderId="0" xfId="0" applyFill="1" applyBorder="1"/>
    <xf numFmtId="1" fontId="24" fillId="0" borderId="0" xfId="0" applyNumberFormat="1" applyFont="1" applyFill="1" applyBorder="1"/>
    <xf numFmtId="1" fontId="24" fillId="5" borderId="0" xfId="0" applyNumberFormat="1" applyFont="1" applyFill="1" applyBorder="1"/>
    <xf numFmtId="0" fontId="24" fillId="5" borderId="0" xfId="0" applyFont="1" applyFill="1" applyBorder="1"/>
    <xf numFmtId="0" fontId="24" fillId="6" borderId="0" xfId="0" applyFont="1" applyFill="1" applyBorder="1"/>
    <xf numFmtId="0" fontId="24" fillId="0" borderId="0" xfId="0" applyFont="1" applyFill="1" applyBorder="1" applyAlignment="1">
      <alignment horizontal="left" vertical="center" wrapText="1"/>
    </xf>
    <xf numFmtId="0" fontId="24" fillId="3" borderId="0" xfId="0" applyFont="1" applyFill="1" applyBorder="1"/>
    <xf numFmtId="0" fontId="24" fillId="4" borderId="2" xfId="0" applyFont="1" applyFill="1" applyBorder="1" applyAlignment="1">
      <alignment horizontal="center" vertical="center"/>
    </xf>
    <xf numFmtId="49" fontId="15" fillId="3" borderId="0" xfId="0" applyNumberFormat="1" applyFont="1" applyFill="1" applyBorder="1" applyAlignment="1">
      <alignment wrapText="1"/>
    </xf>
    <xf numFmtId="0" fontId="18" fillId="3" borderId="0" xfId="0" applyFont="1" applyFill="1" applyBorder="1" applyAlignment="1">
      <alignment vertical="center"/>
    </xf>
    <xf numFmtId="0" fontId="0" fillId="4" borderId="3" xfId="0" applyFill="1" applyBorder="1" applyAlignment="1">
      <alignment horizontal="right"/>
    </xf>
    <xf numFmtId="165" fontId="22" fillId="3" borderId="0" xfId="0" applyNumberFormat="1" applyFont="1" applyFill="1" applyBorder="1" applyAlignment="1">
      <alignment horizontal="right" vertical="center"/>
    </xf>
    <xf numFmtId="165" fontId="22" fillId="4" borderId="0" xfId="0" applyNumberFormat="1" applyFont="1" applyFill="1" applyBorder="1" applyAlignment="1">
      <alignment horizontal="right" vertical="center"/>
    </xf>
    <xf numFmtId="0" fontId="7" fillId="4" borderId="5" xfId="4" applyFont="1" applyFill="1" applyBorder="1" applyAlignment="1">
      <alignment horizontal="right" vertical="center"/>
    </xf>
    <xf numFmtId="166" fontId="27" fillId="4" borderId="8" xfId="12" applyNumberFormat="1" applyFont="1" applyFill="1" applyBorder="1" applyAlignment="1">
      <alignment horizontal="center" vertical="center" wrapText="1"/>
    </xf>
    <xf numFmtId="165" fontId="22" fillId="3" borderId="7" xfId="0" applyNumberFormat="1" applyFont="1" applyFill="1" applyBorder="1" applyAlignment="1">
      <alignment horizontal="right" vertical="center"/>
    </xf>
    <xf numFmtId="0" fontId="27" fillId="3" borderId="0"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0" fillId="0" borderId="17" xfId="0" applyBorder="1" applyAlignment="1">
      <alignment horizontal="right"/>
    </xf>
    <xf numFmtId="0" fontId="0" fillId="0" borderId="18" xfId="0" applyBorder="1" applyAlignment="1">
      <alignment horizontal="right"/>
    </xf>
    <xf numFmtId="0" fontId="0" fillId="0" borderId="18" xfId="0" applyBorder="1" applyAlignment="1">
      <alignment horizontal="left"/>
    </xf>
    <xf numFmtId="0" fontId="0" fillId="0" borderId="19" xfId="0" applyBorder="1" applyAlignment="1">
      <alignment horizontal="left"/>
    </xf>
    <xf numFmtId="0" fontId="7" fillId="3" borderId="9" xfId="4" applyFont="1" applyFill="1" applyBorder="1" applyAlignment="1">
      <alignment horizontal="right" vertical="center"/>
    </xf>
    <xf numFmtId="0" fontId="30" fillId="3" borderId="0" xfId="0" applyFont="1" applyFill="1" applyBorder="1"/>
    <xf numFmtId="0" fontId="31" fillId="3" borderId="0" xfId="0" applyFont="1" applyFill="1" applyBorder="1"/>
    <xf numFmtId="3" fontId="24" fillId="4" borderId="2" xfId="0" applyNumberFormat="1" applyFont="1" applyFill="1" applyBorder="1" applyAlignment="1">
      <alignment horizontal="center" vertical="center"/>
    </xf>
    <xf numFmtId="0" fontId="17" fillId="3" borderId="0" xfId="0" applyFont="1" applyFill="1" applyBorder="1" applyAlignment="1">
      <alignment vertical="top"/>
    </xf>
    <xf numFmtId="165" fontId="27" fillId="0" borderId="6" xfId="0" applyNumberFormat="1" applyFont="1" applyFill="1" applyBorder="1" applyAlignment="1">
      <alignment horizontal="right" vertical="center"/>
    </xf>
    <xf numFmtId="166" fontId="27" fillId="0" borderId="7" xfId="12" applyNumberFormat="1" applyFont="1" applyFill="1" applyBorder="1" applyAlignment="1">
      <alignment horizontal="right" vertical="center"/>
    </xf>
    <xf numFmtId="166" fontId="27" fillId="4" borderId="7" xfId="12" applyNumberFormat="1" applyFont="1" applyFill="1" applyBorder="1" applyAlignment="1">
      <alignment horizontal="center" vertical="center" wrapText="1"/>
    </xf>
    <xf numFmtId="166" fontId="27" fillId="0" borderId="6" xfId="12" applyNumberFormat="1" applyFont="1" applyFill="1" applyBorder="1" applyAlignment="1">
      <alignment horizontal="right" vertical="center"/>
    </xf>
    <xf numFmtId="0" fontId="21" fillId="3" borderId="0" xfId="0" applyFont="1" applyFill="1" applyAlignment="1">
      <alignment horizontal="left" vertical="center"/>
    </xf>
    <xf numFmtId="0" fontId="20" fillId="4" borderId="3" xfId="0" applyFont="1" applyFill="1" applyBorder="1" applyAlignment="1">
      <alignment horizontal="left" vertical="center"/>
    </xf>
    <xf numFmtId="165" fontId="27" fillId="0" borderId="6" xfId="0" applyNumberFormat="1" applyFont="1" applyBorder="1" applyAlignment="1">
      <alignment horizontal="right" vertical="center"/>
    </xf>
    <xf numFmtId="166" fontId="27" fillId="0" borderId="7" xfId="12" applyNumberFormat="1" applyFont="1" applyBorder="1" applyAlignment="1">
      <alignment horizontal="right" vertical="center"/>
    </xf>
    <xf numFmtId="166" fontId="27" fillId="0" borderId="6" xfId="12" applyNumberFormat="1" applyFont="1" applyBorder="1" applyAlignment="1">
      <alignment horizontal="right" vertical="center"/>
    </xf>
    <xf numFmtId="165" fontId="27" fillId="0" borderId="7" xfId="0" applyNumberFormat="1" applyFont="1" applyBorder="1" applyAlignment="1">
      <alignment horizontal="right" vertical="center"/>
    </xf>
    <xf numFmtId="165" fontId="22" fillId="0" borderId="7" xfId="0" applyNumberFormat="1" applyFont="1" applyBorder="1" applyAlignment="1">
      <alignment horizontal="right" vertical="center"/>
    </xf>
    <xf numFmtId="165" fontId="27" fillId="0" borderId="7" xfId="0" applyNumberFormat="1" applyFont="1" applyFill="1" applyBorder="1" applyAlignment="1">
      <alignment horizontal="right" vertical="center"/>
    </xf>
    <xf numFmtId="165" fontId="23" fillId="3" borderId="7" xfId="0" applyNumberFormat="1" applyFont="1" applyFill="1" applyBorder="1" applyAlignment="1">
      <alignment horizontal="right" vertical="center"/>
    </xf>
    <xf numFmtId="165" fontId="34" fillId="0" borderId="7" xfId="0" applyNumberFormat="1" applyFont="1" applyFill="1" applyBorder="1" applyAlignment="1">
      <alignment horizontal="center" vertical="center"/>
    </xf>
    <xf numFmtId="165" fontId="28" fillId="3" borderId="0" xfId="0" applyNumberFormat="1" applyFont="1" applyFill="1" applyBorder="1" applyAlignment="1">
      <alignment horizontal="right" vertical="center"/>
    </xf>
    <xf numFmtId="165" fontId="28" fillId="4" borderId="0" xfId="0" applyNumberFormat="1" applyFont="1" applyFill="1" applyBorder="1" applyAlignment="1">
      <alignment horizontal="right" vertical="center"/>
    </xf>
    <xf numFmtId="166" fontId="22" fillId="3" borderId="8" xfId="12" applyNumberFormat="1" applyFont="1" applyFill="1" applyBorder="1" applyAlignment="1">
      <alignment horizontal="right" vertical="center" wrapText="1"/>
    </xf>
    <xf numFmtId="0" fontId="19" fillId="3" borderId="0" xfId="0" applyFont="1" applyFill="1" applyAlignment="1">
      <alignment horizontal="left"/>
    </xf>
    <xf numFmtId="0" fontId="35" fillId="3" borderId="0" xfId="0" applyFont="1" applyFill="1" applyBorder="1"/>
    <xf numFmtId="0" fontId="36" fillId="3" borderId="0" xfId="0" applyFont="1" applyFill="1" applyBorder="1"/>
    <xf numFmtId="0" fontId="35" fillId="3" borderId="0" xfId="0" applyFont="1" applyFill="1"/>
    <xf numFmtId="0" fontId="37" fillId="3" borderId="0" xfId="0" applyFont="1" applyFill="1" applyBorder="1" applyAlignment="1">
      <alignment horizontal="right"/>
    </xf>
    <xf numFmtId="0" fontId="37" fillId="3" borderId="0" xfId="0" applyFont="1" applyFill="1" applyBorder="1" applyAlignment="1">
      <alignment horizontal="center" vertical="center"/>
    </xf>
    <xf numFmtId="0" fontId="38" fillId="3" borderId="0" xfId="0" applyFont="1" applyFill="1" applyAlignment="1">
      <alignment horizontal="right" vertical="center"/>
    </xf>
    <xf numFmtId="3" fontId="37" fillId="3" borderId="0" xfId="0" applyNumberFormat="1" applyFont="1" applyFill="1" applyBorder="1" applyAlignment="1">
      <alignment horizontal="center" vertical="center"/>
    </xf>
    <xf numFmtId="166" fontId="27" fillId="0" borderId="0" xfId="12" applyNumberFormat="1" applyFont="1" applyFill="1" applyBorder="1" applyAlignment="1">
      <alignment horizontal="right" vertical="center"/>
    </xf>
    <xf numFmtId="166" fontId="27" fillId="4" borderId="0" xfId="12" applyNumberFormat="1" applyFont="1" applyFill="1" applyBorder="1" applyAlignment="1">
      <alignment horizontal="center" vertical="center" wrapText="1"/>
    </xf>
    <xf numFmtId="0" fontId="21" fillId="3" borderId="0" xfId="0" applyFont="1" applyFill="1" applyBorder="1" applyAlignment="1">
      <alignment horizontal="left" vertical="center"/>
    </xf>
    <xf numFmtId="0" fontId="0" fillId="4" borderId="0" xfId="0" applyFill="1" applyAlignment="1"/>
    <xf numFmtId="0" fontId="0" fillId="4" borderId="0" xfId="0" applyFill="1"/>
    <xf numFmtId="0" fontId="18" fillId="3" borderId="0" xfId="0" applyFont="1" applyFill="1" applyBorder="1" applyAlignment="1">
      <alignment horizontal="left" vertical="center"/>
    </xf>
    <xf numFmtId="49" fontId="18" fillId="3" borderId="0" xfId="0" applyNumberFormat="1" applyFont="1" applyFill="1" applyBorder="1" applyAlignment="1">
      <alignment wrapText="1"/>
    </xf>
    <xf numFmtId="165" fontId="23" fillId="3" borderId="6" xfId="0" applyNumberFormat="1" applyFont="1" applyFill="1" applyBorder="1" applyAlignment="1">
      <alignment horizontal="right" vertical="center"/>
    </xf>
    <xf numFmtId="166" fontId="23" fillId="3" borderId="8" xfId="12" applyNumberFormat="1" applyFont="1" applyFill="1" applyBorder="1" applyAlignment="1">
      <alignment horizontal="right" vertical="center" wrapText="1"/>
    </xf>
    <xf numFmtId="165" fontId="23" fillId="4" borderId="6" xfId="0" applyNumberFormat="1" applyFont="1" applyFill="1" applyBorder="1" applyAlignment="1">
      <alignment horizontal="right" vertical="center"/>
    </xf>
    <xf numFmtId="166" fontId="23" fillId="4" borderId="8" xfId="12" applyNumberFormat="1" applyFont="1" applyFill="1" applyBorder="1" applyAlignment="1">
      <alignment horizontal="right" vertical="center" wrapText="1"/>
    </xf>
    <xf numFmtId="165" fontId="23" fillId="4" borderId="7" xfId="0" applyNumberFormat="1" applyFont="1" applyFill="1" applyBorder="1" applyAlignment="1">
      <alignment horizontal="right" vertical="center"/>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0" fillId="4" borderId="0" xfId="0" applyFill="1" applyAlignment="1">
      <alignment horizontal="left"/>
    </xf>
    <xf numFmtId="0" fontId="11" fillId="4" borderId="0" xfId="0" applyFont="1" applyFill="1" applyAlignment="1">
      <alignment horizontal="left"/>
    </xf>
    <xf numFmtId="0" fontId="42" fillId="3" borderId="0" xfId="0" applyFont="1" applyFill="1" applyBorder="1"/>
    <xf numFmtId="49" fontId="17" fillId="3" borderId="0" xfId="0" applyNumberFormat="1" applyFont="1" applyFill="1" applyBorder="1" applyAlignment="1">
      <alignment wrapText="1"/>
    </xf>
    <xf numFmtId="0" fontId="45" fillId="3" borderId="0" xfId="0" applyFont="1" applyFill="1" applyBorder="1"/>
    <xf numFmtId="0" fontId="48" fillId="3" borderId="0" xfId="0" applyFont="1" applyFill="1" applyBorder="1"/>
    <xf numFmtId="0" fontId="49" fillId="3" borderId="0" xfId="0" applyFont="1" applyFill="1" applyBorder="1"/>
    <xf numFmtId="165" fontId="47" fillId="3" borderId="0" xfId="0" applyNumberFormat="1" applyFont="1" applyFill="1" applyBorder="1" applyAlignment="1">
      <alignment horizontal="right" vertical="center"/>
    </xf>
    <xf numFmtId="165" fontId="51" fillId="3" borderId="0" xfId="0" applyNumberFormat="1" applyFont="1" applyFill="1" applyBorder="1" applyAlignment="1">
      <alignment horizontal="right" vertical="center" wrapText="1"/>
    </xf>
    <xf numFmtId="166" fontId="52" fillId="4" borderId="8" xfId="12" applyNumberFormat="1" applyFont="1" applyFill="1" applyBorder="1" applyAlignment="1">
      <alignment horizontal="right" vertical="center" wrapText="1"/>
    </xf>
    <xf numFmtId="165" fontId="22" fillId="4" borderId="6" xfId="0" applyNumberFormat="1" applyFont="1" applyFill="1" applyBorder="1" applyAlignment="1">
      <alignment horizontal="right" vertical="center"/>
    </xf>
    <xf numFmtId="166" fontId="22" fillId="4" borderId="8" xfId="12" applyNumberFormat="1" applyFont="1" applyFill="1" applyBorder="1" applyAlignment="1">
      <alignment horizontal="right" vertical="center" wrapText="1"/>
    </xf>
    <xf numFmtId="165" fontId="22" fillId="3" borderId="6" xfId="0" applyNumberFormat="1" applyFont="1" applyFill="1" applyBorder="1" applyAlignment="1">
      <alignment horizontal="right" vertical="center"/>
    </xf>
    <xf numFmtId="166" fontId="22" fillId="4" borderId="13" xfId="12" applyNumberFormat="1" applyFont="1" applyFill="1" applyBorder="1" applyAlignment="1">
      <alignment horizontal="right" vertical="center" wrapText="1"/>
    </xf>
    <xf numFmtId="165" fontId="22" fillId="4" borderId="7" xfId="0" applyNumberFormat="1" applyFont="1" applyFill="1" applyBorder="1" applyAlignment="1">
      <alignment horizontal="right" vertical="center"/>
    </xf>
    <xf numFmtId="165" fontId="22" fillId="3" borderId="0" xfId="0" applyNumberFormat="1" applyFont="1" applyFill="1" applyBorder="1" applyAlignment="1">
      <alignment horizontal="right" vertical="center" wrapText="1"/>
    </xf>
    <xf numFmtId="166" fontId="40" fillId="8" borderId="7" xfId="12" applyNumberFormat="1" applyFont="1" applyFill="1" applyBorder="1" applyAlignment="1">
      <alignment horizontal="right" vertical="center"/>
    </xf>
    <xf numFmtId="166" fontId="22" fillId="3" borderId="7" xfId="12" applyNumberFormat="1" applyFont="1" applyFill="1" applyBorder="1" applyAlignment="1">
      <alignment horizontal="right" vertical="center" wrapText="1"/>
    </xf>
    <xf numFmtId="165" fontId="23" fillId="3" borderId="16" xfId="0" applyNumberFormat="1" applyFont="1" applyFill="1" applyBorder="1" applyAlignment="1">
      <alignment horizontal="right" vertical="center"/>
    </xf>
    <xf numFmtId="166" fontId="23" fillId="3" borderId="15" xfId="12" applyNumberFormat="1" applyFont="1" applyFill="1" applyBorder="1" applyAlignment="1">
      <alignment horizontal="right" vertical="center" wrapText="1"/>
    </xf>
    <xf numFmtId="166" fontId="16" fillId="3" borderId="8" xfId="12" applyNumberFormat="1" applyFont="1" applyFill="1" applyBorder="1" applyAlignment="1">
      <alignment horizontal="right" vertical="center" wrapText="1"/>
    </xf>
    <xf numFmtId="0" fontId="0" fillId="3" borderId="0" xfId="0" applyFill="1" applyAlignment="1">
      <alignment wrapText="1"/>
    </xf>
    <xf numFmtId="165" fontId="22" fillId="0" borderId="7" xfId="0" applyNumberFormat="1" applyFont="1" applyBorder="1" applyAlignment="1">
      <alignment horizontal="right" vertical="center" wrapText="1"/>
    </xf>
    <xf numFmtId="0" fontId="18" fillId="3" borderId="0" xfId="0" applyFont="1" applyFill="1" applyBorder="1" applyAlignment="1">
      <alignment horizontal="left" wrapText="1"/>
    </xf>
    <xf numFmtId="0" fontId="0" fillId="4" borderId="0" xfId="0" applyFill="1" applyAlignment="1"/>
    <xf numFmtId="0" fontId="0" fillId="3" borderId="0" xfId="0" applyFill="1" applyAlignment="1"/>
    <xf numFmtId="0" fontId="33" fillId="3" borderId="0" xfId="0" applyFont="1" applyFill="1" applyBorder="1" applyAlignment="1">
      <alignment vertical="top"/>
    </xf>
    <xf numFmtId="0" fontId="0" fillId="3" borderId="0" xfId="0" applyFill="1" applyAlignment="1">
      <alignment horizontal="left" wrapText="1"/>
    </xf>
    <xf numFmtId="0" fontId="57" fillId="7" borderId="0" xfId="5" applyFont="1" applyFill="1" applyBorder="1" applyAlignment="1">
      <alignment horizontal="center" vertical="center"/>
    </xf>
    <xf numFmtId="1" fontId="0" fillId="5" borderId="0" xfId="39" applyNumberFormat="1" applyFont="1" applyFill="1" applyBorder="1"/>
    <xf numFmtId="167" fontId="0" fillId="5" borderId="0" xfId="39" applyNumberFormat="1" applyFont="1" applyFill="1" applyBorder="1"/>
    <xf numFmtId="167" fontId="0" fillId="3" borderId="0" xfId="39" applyNumberFormat="1" applyFont="1" applyFill="1" applyBorder="1"/>
    <xf numFmtId="0" fontId="0" fillId="4" borderId="0" xfId="0" applyFill="1" applyBorder="1" applyAlignment="1"/>
    <xf numFmtId="0" fontId="0" fillId="0" borderId="0" xfId="0" applyAlignment="1"/>
    <xf numFmtId="0" fontId="61" fillId="3" borderId="0" xfId="0" applyFont="1" applyFill="1" applyBorder="1" applyAlignment="1">
      <alignment vertical="center" wrapText="1"/>
    </xf>
    <xf numFmtId="0" fontId="18" fillId="3" borderId="0" xfId="0" applyFont="1" applyFill="1" applyBorder="1" applyAlignment="1">
      <alignment vertical="center" wrapText="1"/>
    </xf>
    <xf numFmtId="49" fontId="15" fillId="3" borderId="0" xfId="0" applyNumberFormat="1" applyFont="1" applyFill="1" applyBorder="1" applyAlignment="1">
      <alignment wrapText="1"/>
    </xf>
    <xf numFmtId="0" fontId="18" fillId="3" borderId="0" xfId="0" applyFont="1" applyFill="1" applyBorder="1" applyAlignment="1">
      <alignment horizontal="left" vertical="center"/>
    </xf>
    <xf numFmtId="0" fontId="18" fillId="3" borderId="0" xfId="0" applyFont="1" applyFill="1" applyAlignment="1">
      <alignment horizontal="left" wrapText="1"/>
    </xf>
    <xf numFmtId="0" fontId="0" fillId="0" borderId="0" xfId="0" applyAlignment="1">
      <alignment horizontal="left" wrapText="1"/>
    </xf>
    <xf numFmtId="0" fontId="28" fillId="3" borderId="6" xfId="0" applyFont="1" applyFill="1" applyBorder="1" applyAlignment="1">
      <alignment horizontal="right" vertical="center" wrapText="1"/>
    </xf>
    <xf numFmtId="0" fontId="28" fillId="3" borderId="8" xfId="0" applyFont="1" applyFill="1" applyBorder="1" applyAlignment="1">
      <alignment horizontal="right" vertical="center" wrapText="1"/>
    </xf>
    <xf numFmtId="0" fontId="28" fillId="3" borderId="7"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54" fillId="4" borderId="6" xfId="5" applyFont="1" applyFill="1" applyBorder="1" applyAlignment="1">
      <alignment horizontal="right" vertical="center" wrapText="1"/>
    </xf>
    <xf numFmtId="0" fontId="54" fillId="4" borderId="8" xfId="5" applyFont="1" applyFill="1" applyBorder="1" applyAlignment="1">
      <alignment horizontal="right" vertical="center" wrapText="1"/>
    </xf>
    <xf numFmtId="0" fontId="53" fillId="4" borderId="6" xfId="0" applyFont="1" applyFill="1" applyBorder="1" applyAlignment="1">
      <alignment horizontal="right" vertical="center" wrapText="1"/>
    </xf>
    <xf numFmtId="0" fontId="53" fillId="4" borderId="8" xfId="0" applyFont="1" applyFill="1" applyBorder="1" applyAlignment="1">
      <alignment horizontal="right" vertical="center" wrapText="1"/>
    </xf>
    <xf numFmtId="0" fontId="7" fillId="4" borderId="10" xfId="4" applyFont="1" applyFill="1" applyBorder="1" applyAlignment="1">
      <alignment horizontal="center" vertical="center"/>
    </xf>
    <xf numFmtId="0" fontId="7" fillId="4" borderId="11" xfId="4" applyFont="1" applyFill="1" applyBorder="1" applyAlignment="1">
      <alignment horizontal="center" vertical="center"/>
    </xf>
    <xf numFmtId="0" fontId="7" fillId="4" borderId="12" xfId="4" applyFont="1" applyFill="1" applyBorder="1" applyAlignment="1">
      <alignment horizontal="center" vertical="center"/>
    </xf>
    <xf numFmtId="0" fontId="7" fillId="4" borderId="13" xfId="4" applyFont="1" applyFill="1" applyBorder="1" applyAlignment="1">
      <alignment horizontal="center" vertical="center"/>
    </xf>
    <xf numFmtId="0" fontId="23" fillId="4" borderId="7" xfId="0" applyFont="1" applyFill="1" applyBorder="1" applyAlignment="1">
      <alignment horizontal="right" vertical="center" wrapText="1"/>
    </xf>
    <xf numFmtId="0" fontId="54" fillId="4" borderId="7" xfId="5" applyFont="1" applyFill="1" applyBorder="1" applyAlignment="1">
      <alignment horizontal="right" vertical="center" wrapText="1"/>
    </xf>
    <xf numFmtId="0" fontId="22" fillId="4" borderId="2" xfId="0" applyFont="1" applyFill="1" applyBorder="1" applyAlignment="1">
      <alignment horizontal="right" vertical="center" wrapText="1"/>
    </xf>
    <xf numFmtId="0" fontId="53" fillId="3" borderId="6" xfId="0" applyFont="1" applyFill="1" applyBorder="1" applyAlignment="1">
      <alignment horizontal="right" vertical="center" wrapText="1"/>
    </xf>
    <xf numFmtId="0" fontId="53" fillId="3" borderId="8" xfId="0" applyFont="1" applyFill="1" applyBorder="1" applyAlignment="1">
      <alignment horizontal="right" vertical="center" wrapText="1"/>
    </xf>
    <xf numFmtId="0" fontId="28" fillId="4" borderId="6" xfId="0" applyFont="1" applyFill="1" applyBorder="1" applyAlignment="1">
      <alignment horizontal="right" vertical="center" wrapText="1"/>
    </xf>
    <xf numFmtId="0" fontId="28" fillId="4" borderId="8" xfId="0" applyFont="1" applyFill="1" applyBorder="1" applyAlignment="1">
      <alignment horizontal="right" vertical="center" wrapText="1"/>
    </xf>
    <xf numFmtId="165" fontId="22" fillId="4" borderId="2" xfId="0" applyNumberFormat="1" applyFont="1" applyFill="1" applyBorder="1" applyAlignment="1">
      <alignment horizontal="right" vertical="center"/>
    </xf>
    <xf numFmtId="1" fontId="22" fillId="4" borderId="6" xfId="0" applyNumberFormat="1" applyFont="1" applyFill="1" applyBorder="1" applyAlignment="1">
      <alignment horizontal="center" vertical="center" wrapText="1"/>
    </xf>
    <xf numFmtId="1" fontId="22" fillId="4" borderId="8" xfId="0" applyNumberFormat="1" applyFont="1" applyFill="1" applyBorder="1" applyAlignment="1">
      <alignment horizontal="center" vertical="center" wrapText="1"/>
    </xf>
    <xf numFmtId="1" fontId="22" fillId="4" borderId="6" xfId="0" applyNumberFormat="1" applyFont="1" applyFill="1" applyBorder="1" applyAlignment="1">
      <alignment horizontal="center" vertical="center"/>
    </xf>
    <xf numFmtId="1" fontId="22" fillId="4" borderId="8" xfId="0" applyNumberFormat="1" applyFont="1" applyFill="1" applyBorder="1" applyAlignment="1">
      <alignment horizontal="center" vertical="center"/>
    </xf>
    <xf numFmtId="1" fontId="22" fillId="3" borderId="6" xfId="0" applyNumberFormat="1" applyFont="1" applyFill="1" applyBorder="1" applyAlignment="1">
      <alignment horizontal="right" vertical="center" wrapText="1"/>
    </xf>
    <xf numFmtId="1" fontId="22" fillId="3" borderId="8" xfId="0" applyNumberFormat="1" applyFont="1" applyFill="1" applyBorder="1" applyAlignment="1">
      <alignment horizontal="right" vertical="center" wrapText="1"/>
    </xf>
    <xf numFmtId="0" fontId="23" fillId="3" borderId="0" xfId="0" applyFont="1" applyFill="1" applyBorder="1" applyAlignment="1">
      <alignment horizontal="right" vertical="center" wrapText="1"/>
    </xf>
    <xf numFmtId="0" fontId="23" fillId="3" borderId="14" xfId="0" applyFont="1" applyFill="1" applyBorder="1" applyAlignment="1">
      <alignment horizontal="right" vertical="center" wrapText="1"/>
    </xf>
    <xf numFmtId="0" fontId="23" fillId="3" borderId="15" xfId="0" applyFont="1" applyFill="1" applyBorder="1" applyAlignment="1">
      <alignment horizontal="right" vertical="center" wrapText="1"/>
    </xf>
    <xf numFmtId="0" fontId="22" fillId="4" borderId="6" xfId="0" applyFont="1" applyFill="1" applyBorder="1" applyAlignment="1">
      <alignment horizontal="right" vertical="center" wrapText="1"/>
    </xf>
    <xf numFmtId="0" fontId="22" fillId="4" borderId="8" xfId="0" applyFont="1" applyFill="1" applyBorder="1" applyAlignment="1">
      <alignment horizontal="right" vertical="center" wrapText="1"/>
    </xf>
    <xf numFmtId="0" fontId="28" fillId="4" borderId="7" xfId="0" applyFont="1" applyFill="1" applyBorder="1" applyAlignment="1">
      <alignment horizontal="right" vertical="center" wrapText="1"/>
    </xf>
    <xf numFmtId="1" fontId="22" fillId="3" borderId="6" xfId="0" applyNumberFormat="1" applyFont="1" applyFill="1" applyBorder="1" applyAlignment="1">
      <alignment horizontal="right" vertical="center"/>
    </xf>
    <xf numFmtId="1" fontId="22" fillId="3" borderId="8" xfId="0" applyNumberFormat="1" applyFont="1" applyFill="1" applyBorder="1" applyAlignment="1">
      <alignment horizontal="right" vertical="center"/>
    </xf>
    <xf numFmtId="0" fontId="23" fillId="4" borderId="6" xfId="0" applyFont="1" applyFill="1" applyBorder="1" applyAlignment="1">
      <alignment horizontal="right" vertical="center" wrapText="1"/>
    </xf>
    <xf numFmtId="0" fontId="23" fillId="4" borderId="8" xfId="0" applyFont="1" applyFill="1" applyBorder="1" applyAlignment="1">
      <alignment horizontal="right" vertical="center" wrapText="1"/>
    </xf>
    <xf numFmtId="165" fontId="22" fillId="3" borderId="6" xfId="0" applyNumberFormat="1" applyFont="1" applyFill="1" applyBorder="1" applyAlignment="1">
      <alignment horizontal="right" vertical="center"/>
    </xf>
    <xf numFmtId="165" fontId="22" fillId="3" borderId="8" xfId="0" applyNumberFormat="1" applyFont="1" applyFill="1" applyBorder="1" applyAlignment="1">
      <alignment horizontal="right" vertical="center"/>
    </xf>
    <xf numFmtId="0" fontId="26" fillId="4" borderId="7" xfId="0" applyFont="1" applyFill="1" applyBorder="1" applyAlignment="1">
      <alignment horizontal="center" vertical="center" wrapText="1"/>
    </xf>
    <xf numFmtId="0" fontId="26" fillId="4" borderId="8" xfId="0" applyFont="1" applyFill="1" applyBorder="1" applyAlignment="1">
      <alignment horizontal="center" vertical="center" wrapText="1"/>
    </xf>
    <xf numFmtId="166" fontId="22" fillId="3" borderId="6" xfId="12" applyNumberFormat="1" applyFont="1" applyFill="1" applyBorder="1" applyAlignment="1">
      <alignment horizontal="right" vertical="center" wrapText="1"/>
    </xf>
    <xf numFmtId="166" fontId="22" fillId="3" borderId="8" xfId="12" applyNumberFormat="1" applyFont="1" applyFill="1" applyBorder="1" applyAlignment="1">
      <alignment horizontal="right" vertical="center" wrapText="1"/>
    </xf>
    <xf numFmtId="0" fontId="55" fillId="3" borderId="0" xfId="0" applyFont="1" applyFill="1" applyBorder="1" applyAlignment="1">
      <alignment horizontal="right" vertical="center" wrapText="1"/>
    </xf>
    <xf numFmtId="0" fontId="56" fillId="0" borderId="0" xfId="0" applyFont="1" applyAlignment="1">
      <alignment horizontal="right" vertical="center" wrapText="1"/>
    </xf>
    <xf numFmtId="0" fontId="44" fillId="3" borderId="9" xfId="0" applyFont="1" applyFill="1" applyBorder="1" applyAlignment="1">
      <alignment horizontal="right" vertical="center" wrapText="1"/>
    </xf>
    <xf numFmtId="0" fontId="21" fillId="3" borderId="0" xfId="0" applyFont="1" applyFill="1" applyBorder="1" applyAlignment="1">
      <alignment horizontal="left" vertical="center"/>
    </xf>
    <xf numFmtId="0" fontId="21" fillId="3" borderId="0" xfId="0" applyFont="1" applyFill="1" applyAlignment="1">
      <alignment horizontal="left"/>
    </xf>
    <xf numFmtId="0" fontId="41" fillId="3" borderId="0" xfId="0" applyFont="1" applyFill="1" applyAlignment="1">
      <alignment horizontal="left" vertical="center" wrapText="1"/>
    </xf>
    <xf numFmtId="0" fontId="43" fillId="3" borderId="0" xfId="5" applyFont="1" applyFill="1" applyBorder="1" applyAlignment="1">
      <alignment horizontal="center" vertical="center" wrapText="1"/>
    </xf>
    <xf numFmtId="0" fontId="43" fillId="3" borderId="0" xfId="5" applyFont="1" applyFill="1" applyAlignment="1">
      <alignment horizontal="center" vertical="center" wrapText="1"/>
    </xf>
    <xf numFmtId="0" fontId="57" fillId="7" borderId="9" xfId="5" applyFont="1" applyFill="1" applyBorder="1" applyAlignment="1">
      <alignment horizontal="center" vertical="center" wrapText="1"/>
    </xf>
    <xf numFmtId="0" fontId="13" fillId="7" borderId="9" xfId="5" applyFill="1" applyBorder="1" applyAlignment="1">
      <alignment horizontal="center" vertical="center" wrapText="1"/>
    </xf>
    <xf numFmtId="165" fontId="22" fillId="0" borderId="6" xfId="0" applyNumberFormat="1" applyFont="1" applyBorder="1" applyAlignment="1">
      <alignment horizontal="right" vertical="center"/>
    </xf>
    <xf numFmtId="165" fontId="22" fillId="0" borderId="8" xfId="0" applyNumberFormat="1" applyFont="1" applyBorder="1" applyAlignment="1">
      <alignment horizontal="right" vertical="center"/>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165" fontId="2" fillId="0" borderId="6" xfId="5" applyNumberFormat="1" applyFont="1" applyBorder="1" applyAlignment="1">
      <alignment horizontal="left" vertical="top" wrapText="1"/>
    </xf>
    <xf numFmtId="165" fontId="3" fillId="0" borderId="8" xfId="5" applyNumberFormat="1" applyFont="1" applyBorder="1" applyAlignment="1">
      <alignment horizontal="left" vertical="top" wrapText="1"/>
    </xf>
    <xf numFmtId="0" fontId="2" fillId="0" borderId="6" xfId="5" applyNumberFormat="1" applyFont="1" applyFill="1" applyBorder="1" applyAlignment="1">
      <alignment horizontal="left" vertical="top" wrapText="1"/>
    </xf>
    <xf numFmtId="0" fontId="3" fillId="0" borderId="8" xfId="5" applyNumberFormat="1" applyFont="1" applyFill="1" applyBorder="1" applyAlignment="1">
      <alignment horizontal="left" vertical="top" wrapText="1"/>
    </xf>
    <xf numFmtId="0" fontId="2" fillId="4" borderId="6" xfId="5" applyFont="1" applyFill="1" applyBorder="1" applyAlignment="1">
      <alignment horizontal="left" vertical="top" wrapText="1"/>
    </xf>
    <xf numFmtId="0" fontId="3" fillId="4" borderId="8" xfId="5" applyFont="1" applyFill="1" applyBorder="1" applyAlignment="1">
      <alignment horizontal="left" vertical="top" wrapText="1"/>
    </xf>
    <xf numFmtId="0" fontId="53" fillId="3" borderId="6" xfId="0" applyFont="1" applyFill="1" applyBorder="1" applyAlignment="1">
      <alignment horizontal="center" vertical="center" wrapText="1"/>
    </xf>
    <xf numFmtId="0" fontId="53" fillId="3" borderId="8" xfId="0" applyFont="1" applyFill="1" applyBorder="1" applyAlignment="1">
      <alignment horizontal="center" vertical="center" wrapText="1"/>
    </xf>
    <xf numFmtId="165" fontId="57" fillId="7" borderId="6" xfId="5" applyNumberFormat="1" applyFont="1" applyFill="1" applyBorder="1" applyAlignment="1">
      <alignment horizontal="center" vertical="center"/>
    </xf>
    <xf numFmtId="0" fontId="13" fillId="7" borderId="8" xfId="5" applyFill="1" applyBorder="1" applyAlignment="1">
      <alignment horizontal="center" vertical="center"/>
    </xf>
    <xf numFmtId="0" fontId="23" fillId="3" borderId="7" xfId="0" applyFont="1" applyFill="1" applyBorder="1" applyAlignment="1">
      <alignment horizontal="center" vertical="center" wrapText="1"/>
    </xf>
    <xf numFmtId="0" fontId="7" fillId="4" borderId="9" xfId="4" applyFont="1" applyFill="1" applyBorder="1" applyAlignment="1">
      <alignment horizontal="center" vertical="center"/>
    </xf>
    <xf numFmtId="0" fontId="3" fillId="0" borderId="6" xfId="5" applyFont="1" applyBorder="1" applyAlignment="1">
      <alignment horizontal="left" vertical="top" wrapText="1"/>
    </xf>
    <xf numFmtId="0" fontId="3" fillId="0" borderId="8" xfId="5" applyFont="1" applyBorder="1" applyAlignment="1">
      <alignment horizontal="left" vertical="top" wrapText="1"/>
    </xf>
    <xf numFmtId="0" fontId="3" fillId="0" borderId="6" xfId="5" applyFont="1" applyFill="1" applyBorder="1" applyAlignment="1">
      <alignment horizontal="left" vertical="top" wrapText="1"/>
    </xf>
    <xf numFmtId="0" fontId="3" fillId="0" borderId="8" xfId="5" applyFont="1" applyFill="1" applyBorder="1" applyAlignment="1">
      <alignment horizontal="left" vertical="top" wrapText="1"/>
    </xf>
    <xf numFmtId="0" fontId="3" fillId="4" borderId="6" xfId="5" applyFont="1" applyFill="1" applyBorder="1" applyAlignment="1">
      <alignment horizontal="left" vertical="top" wrapText="1"/>
    </xf>
    <xf numFmtId="0" fontId="26" fillId="3" borderId="6"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29" fillId="3" borderId="6"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 fillId="4" borderId="7" xfId="5" applyFont="1" applyFill="1" applyBorder="1" applyAlignment="1">
      <alignment horizontal="left" vertical="top" wrapText="1"/>
    </xf>
    <xf numFmtId="0" fontId="3" fillId="0" borderId="7" xfId="5" applyFont="1" applyFill="1" applyBorder="1" applyAlignment="1">
      <alignment horizontal="left" vertical="top" wrapText="1"/>
    </xf>
    <xf numFmtId="0" fontId="26" fillId="3" borderId="7"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8" xfId="0" applyFont="1" applyFill="1" applyBorder="1" applyAlignment="1">
      <alignment horizontal="center" vertical="center" wrapText="1"/>
    </xf>
    <xf numFmtId="166" fontId="58" fillId="0" borderId="9" xfId="12" applyNumberFormat="1" applyFont="1" applyFill="1" applyBorder="1" applyAlignment="1">
      <alignment horizontal="right" vertical="center" wrapText="1"/>
    </xf>
    <xf numFmtId="166" fontId="21" fillId="0" borderId="9" xfId="12" applyNumberFormat="1" applyFont="1" applyFill="1" applyBorder="1" applyAlignment="1">
      <alignment horizontal="right" vertical="center" wrapText="1"/>
    </xf>
    <xf numFmtId="0" fontId="0" fillId="3" borderId="0" xfId="0" applyFill="1" applyBorder="1" applyAlignment="1">
      <alignment horizontal="right"/>
    </xf>
    <xf numFmtId="0" fontId="0" fillId="0" borderId="0" xfId="0" applyBorder="1" applyAlignment="1"/>
    <xf numFmtId="165" fontId="57" fillId="7" borderId="0" xfId="5" applyNumberFormat="1" applyFont="1" applyFill="1" applyBorder="1" applyAlignment="1">
      <alignment horizontal="center" vertical="center"/>
    </xf>
    <xf numFmtId="0" fontId="13" fillId="7" borderId="0" xfId="5" applyFill="1" applyBorder="1" applyAlignment="1">
      <alignment horizontal="center" vertical="center"/>
    </xf>
    <xf numFmtId="0" fontId="29" fillId="4" borderId="8" xfId="0" applyFont="1" applyFill="1" applyBorder="1" applyAlignment="1">
      <alignment horizontal="center" vertical="center" wrapText="1"/>
    </xf>
    <xf numFmtId="0" fontId="3" fillId="0" borderId="2" xfId="5" applyFont="1" applyBorder="1" applyAlignment="1">
      <alignment horizontal="left" vertical="top" wrapText="1"/>
    </xf>
    <xf numFmtId="0" fontId="1" fillId="4" borderId="7" xfId="5" applyFont="1" applyFill="1" applyBorder="1" applyAlignment="1">
      <alignment horizontal="left" vertical="top" wrapText="1"/>
    </xf>
    <xf numFmtId="0" fontId="18" fillId="3" borderId="0" xfId="0" applyFont="1" applyFill="1" applyBorder="1" applyAlignment="1">
      <alignment horizontal="left" wrapText="1"/>
    </xf>
    <xf numFmtId="0" fontId="18" fillId="3" borderId="0" xfId="0" applyFont="1" applyFill="1" applyBorder="1" applyAlignment="1">
      <alignment vertical="top" wrapText="1"/>
    </xf>
    <xf numFmtId="0" fontId="47" fillId="4" borderId="0" xfId="5" applyFont="1" applyFill="1" applyBorder="1" applyAlignment="1">
      <alignment horizontal="center" vertical="center"/>
    </xf>
    <xf numFmtId="49" fontId="50" fillId="3" borderId="0" xfId="0" applyNumberFormat="1" applyFont="1" applyFill="1" applyBorder="1" applyAlignment="1">
      <alignment wrapText="1"/>
    </xf>
    <xf numFmtId="0" fontId="0" fillId="0" borderId="0" xfId="0" applyAlignment="1">
      <alignment wrapText="1"/>
    </xf>
    <xf numFmtId="0" fontId="18" fillId="3" borderId="0" xfId="0" applyFont="1" applyFill="1" applyBorder="1" applyAlignment="1"/>
    <xf numFmtId="0" fontId="18" fillId="3" borderId="0" xfId="0" applyFont="1" applyFill="1" applyBorder="1" applyAlignment="1">
      <alignment wrapText="1"/>
    </xf>
    <xf numFmtId="0" fontId="0" fillId="4" borderId="0" xfId="0" applyFill="1" applyAlignment="1"/>
    <xf numFmtId="0" fontId="0" fillId="3" borderId="0" xfId="0" applyFill="1" applyAlignment="1"/>
    <xf numFmtId="49" fontId="32" fillId="3" borderId="0" xfId="0" applyNumberFormat="1" applyFont="1" applyFill="1" applyBorder="1" applyAlignment="1">
      <alignment vertical="top" wrapText="1"/>
    </xf>
    <xf numFmtId="49" fontId="59" fillId="3" borderId="0" xfId="0" applyNumberFormat="1" applyFont="1" applyFill="1" applyBorder="1" applyAlignment="1">
      <alignment vertical="top" wrapText="1"/>
    </xf>
    <xf numFmtId="0" fontId="21" fillId="0" borderId="0" xfId="0" applyFont="1" applyAlignment="1"/>
    <xf numFmtId="0" fontId="57" fillId="7" borderId="0" xfId="5" applyFont="1" applyFill="1" applyBorder="1" applyAlignment="1">
      <alignment horizontal="center" vertical="center"/>
    </xf>
    <xf numFmtId="0" fontId="63" fillId="0" borderId="0" xfId="0" applyFont="1"/>
  </cellXfs>
  <cellStyles count="40">
    <cellStyle name="Comma" xfId="12" builtinId="3"/>
    <cellStyle name="Currency" xfId="39" builtinId="4"/>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eading 1" xfId="4" builtinId="16" customBuiltin="1"/>
    <cellStyle name="Heading 2" xfId="2" builtinId="17" customBuiltin="1"/>
    <cellStyle name="Heading 3" xfId="3" builtinId="18" customBuiltin="1"/>
    <cellStyle name="Hyperlink" xfId="5" builtinId="8"/>
    <cellStyle name="Normal" xfId="0" builtinId="0" customBuiltin="1"/>
    <cellStyle name="Title" xfId="1" builtinId="15" customBuiltin="1"/>
  </cellStyles>
  <dxfs count="17">
    <dxf>
      <font>
        <color rgb="FF16A53F"/>
      </font>
      <fill>
        <patternFill patternType="none">
          <fgColor indexed="64"/>
          <bgColor auto="1"/>
        </patternFill>
      </fill>
    </dxf>
    <dxf>
      <font>
        <b/>
        <i val="0"/>
        <color rgb="FF16A53F"/>
      </font>
      <fill>
        <patternFill patternType="none">
          <fgColor indexed="64"/>
          <bgColor auto="1"/>
        </patternFill>
      </fill>
    </dxf>
    <dxf>
      <font>
        <color rgb="FF00B050"/>
      </font>
      <fill>
        <patternFill patternType="none">
          <fgColor indexed="64"/>
          <bgColor auto="1"/>
        </patternFill>
      </fill>
    </dxf>
    <dxf>
      <font>
        <color rgb="FF00B050"/>
      </font>
      <fill>
        <patternFill patternType="none">
          <fgColor indexed="64"/>
          <bgColor auto="1"/>
        </patternFill>
      </fill>
    </dxf>
    <dxf>
      <font>
        <b/>
        <i val="0"/>
        <color rgb="FF3E922F"/>
      </font>
      <fill>
        <patternFill patternType="solid">
          <fgColor indexed="64"/>
          <bgColor theme="0"/>
        </patternFill>
      </fill>
    </dxf>
    <dxf>
      <font>
        <b/>
        <i val="0"/>
        <color rgb="FF46A540"/>
      </font>
      <fill>
        <patternFill patternType="solid">
          <fgColor indexed="64"/>
          <bgColor theme="0" tint="-4.9989318521683403E-2"/>
        </patternFill>
      </fill>
    </dxf>
    <dxf>
      <font>
        <b/>
        <i val="0"/>
        <color rgb="FF46A540"/>
      </font>
      <fill>
        <patternFill patternType="solid">
          <fgColor indexed="64"/>
          <bgColor theme="0"/>
        </patternFill>
      </fill>
    </dxf>
    <dxf>
      <font>
        <b/>
        <i val="0"/>
        <color rgb="FF00B050"/>
      </font>
      <fill>
        <patternFill patternType="solid">
          <fgColor indexed="64"/>
          <bgColor theme="0" tint="-4.9989318521683403E-2"/>
        </patternFill>
      </fill>
    </dxf>
    <dxf>
      <font>
        <color rgb="FF9C0006"/>
      </font>
    </dxf>
    <dxf>
      <font>
        <b/>
        <i val="0"/>
        <color rgb="FF9C0006"/>
      </font>
      <fill>
        <patternFill patternType="solid">
          <fgColor indexed="64"/>
          <bgColor theme="0" tint="-4.9989318521683403E-2"/>
        </patternFill>
      </fill>
    </dxf>
    <dxf>
      <font>
        <color rgb="FF9C0006"/>
      </font>
    </dxf>
    <dxf>
      <font>
        <b/>
        <i val="0"/>
        <color rgb="FF00B050"/>
      </font>
      <fill>
        <patternFill patternType="solid">
          <fgColor indexed="64"/>
          <bgColor theme="0" tint="-4.9989318521683403E-2"/>
        </patternFill>
      </fill>
    </dxf>
    <dxf>
      <font>
        <b/>
        <i val="0"/>
        <color rgb="FF00B050"/>
      </font>
      <fill>
        <patternFill patternType="none">
          <fgColor indexed="64"/>
          <bgColor auto="1"/>
        </patternFill>
      </fill>
    </dxf>
    <dxf>
      <fill>
        <patternFill>
          <bgColor theme="2"/>
        </patternFill>
      </fill>
    </dxf>
    <dxf>
      <font>
        <color theme="5"/>
      </font>
    </dxf>
    <dxf>
      <font>
        <color theme="0"/>
      </font>
      <fill>
        <patternFill>
          <bgColor theme="4"/>
        </patternFill>
      </fill>
      <border diagonalUp="0" diagonalDown="0">
        <left/>
        <right/>
        <top/>
        <bottom style="thin">
          <color theme="4"/>
        </bottom>
        <vertical/>
        <horizontal/>
      </border>
    </dxf>
    <dxf>
      <font>
        <color theme="4"/>
      </font>
      <border>
        <bottom style="medium">
          <color theme="5"/>
        </bottom>
        <horizontal style="medium">
          <color theme="5"/>
        </horizontal>
      </border>
    </dxf>
  </dxfs>
  <tableStyles count="1" defaultTableStyle="Schedule" defaultPivotStyle="PivotStyleLight16">
    <tableStyle name="Schedule" pivot="0" count="4">
      <tableStyleElement type="wholeTable" dxfId="16"/>
      <tableStyleElement type="headerRow" dxfId="15"/>
      <tableStyleElement type="firstColumn" dxfId="14"/>
      <tableStyleElement type="secondColumnStripe" dxfId="13"/>
    </tableStyle>
  </tableStyles>
  <colors>
    <mruColors>
      <color rgb="FF009200"/>
      <color rgb="FFB5FC99"/>
      <color rgb="FFFF7D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fmlaLink="E95" lockText="1" noThreeD="1"/>
</file>

<file path=xl/ctrlProps/ctrlProp10.xml><?xml version="1.0" encoding="utf-8"?>
<formControlPr xmlns="http://schemas.microsoft.com/office/spreadsheetml/2009/9/main" objectType="Radio" firstButton="1" fmlaLink="'1. Your Needs'!$O$86"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checked="Checked" fmlaLink="E97" lockText="1" noThreeD="1"/>
</file>

<file path=xl/ctrlProps/ctrlProp3.xml><?xml version="1.0" encoding="utf-8"?>
<formControlPr xmlns="http://schemas.microsoft.com/office/spreadsheetml/2009/9/main" objectType="CheckBox" checked="Checked" fmlaLink="E99" lockText="1" noThreeD="1"/>
</file>

<file path=xl/ctrlProps/ctrlProp4.xml><?xml version="1.0" encoding="utf-8"?>
<formControlPr xmlns="http://schemas.microsoft.com/office/spreadsheetml/2009/9/main" objectType="CheckBox" checked="Checked" fmlaLink="E93" lockText="1" noThreeD="1"/>
</file>

<file path=xl/ctrlProps/ctrlProp5.xml><?xml version="1.0" encoding="utf-8"?>
<formControlPr xmlns="http://schemas.microsoft.com/office/spreadsheetml/2009/9/main" objectType="CheckBox" checked="Checked" fmlaLink="E101" lockText="1" noThreeD="1"/>
</file>

<file path=xl/ctrlProps/ctrlProp6.xml><?xml version="1.0" encoding="utf-8"?>
<formControlPr xmlns="http://schemas.microsoft.com/office/spreadsheetml/2009/9/main" objectType="CheckBox" checked="Checked" fmlaLink="$E$103" lockText="1" noThreeD="1"/>
</file>

<file path=xl/ctrlProps/ctrlProp7.xml><?xml version="1.0" encoding="utf-8"?>
<formControlPr xmlns="http://schemas.microsoft.com/office/spreadsheetml/2009/9/main" objectType="CheckBox" checked="Checked" fmlaLink="$E$105" lockText="1" noThreeD="1"/>
</file>

<file path=xl/ctrlProps/ctrlProp8.xml><?xml version="1.0" encoding="utf-8"?>
<formControlPr xmlns="http://schemas.microsoft.com/office/spreadsheetml/2009/9/main" objectType="CheckBox" checked="Checked" fmlaLink="$E$107" lockText="1" noThreeD="1"/>
</file>

<file path=xl/ctrlProps/ctrlProp9.xml><?xml version="1.0" encoding="utf-8"?>
<formControlPr xmlns="http://schemas.microsoft.com/office/spreadsheetml/2009/9/main" objectType="CheckBox" checked="Checked" fmlaLink="$E$10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1" Type="http://schemas.openxmlformats.org/officeDocument/2006/relationships/image" Target="../media/image12.png"/><Relationship Id="rId12" Type="http://schemas.openxmlformats.org/officeDocument/2006/relationships/image" Target="../media/image13.png"/><Relationship Id="rId13" Type="http://schemas.openxmlformats.org/officeDocument/2006/relationships/image" Target="../media/image14.png"/><Relationship Id="rId14" Type="http://schemas.openxmlformats.org/officeDocument/2006/relationships/image" Target="../media/image15.png"/><Relationship Id="rId15" Type="http://schemas.openxmlformats.org/officeDocument/2006/relationships/image" Target="../media/image16.png"/><Relationship Id="rId16" Type="http://schemas.openxmlformats.org/officeDocument/2006/relationships/image" Target="../media/image17.png"/><Relationship Id="rId17" Type="http://schemas.openxmlformats.org/officeDocument/2006/relationships/image" Target="../media/image18.png"/><Relationship Id="rId18" Type="http://schemas.openxmlformats.org/officeDocument/2006/relationships/image" Target="../media/image1.jpg"/><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 Id="rId4" Type="http://schemas.openxmlformats.org/officeDocument/2006/relationships/image" Target="../media/image5.png"/><Relationship Id="rId5" Type="http://schemas.openxmlformats.org/officeDocument/2006/relationships/image" Target="../media/image6.png"/><Relationship Id="rId6" Type="http://schemas.openxmlformats.org/officeDocument/2006/relationships/image" Target="../media/image7.png"/><Relationship Id="rId7" Type="http://schemas.openxmlformats.org/officeDocument/2006/relationships/image" Target="../media/image8.png"/><Relationship Id="rId8" Type="http://schemas.openxmlformats.org/officeDocument/2006/relationships/image" Target="../media/image9.png"/><Relationship Id="rId9" Type="http://schemas.openxmlformats.org/officeDocument/2006/relationships/image" Target="../media/image10.png"/><Relationship Id="rId10" Type="http://schemas.openxmlformats.org/officeDocument/2006/relationships/image" Target="../media/image11.png"/></Relationships>
</file>

<file path=xl/drawings/_rels/drawing4.xml.rels><?xml version="1.0" encoding="UTF-8" standalone="yes"?>
<Relationships xmlns="http://schemas.openxmlformats.org/package/2006/relationships"><Relationship Id="rId9" Type="http://schemas.openxmlformats.org/officeDocument/2006/relationships/image" Target="../media/image7.png"/><Relationship Id="rId20" Type="http://schemas.openxmlformats.org/officeDocument/2006/relationships/image" Target="../media/image17.png"/><Relationship Id="rId21" Type="http://schemas.openxmlformats.org/officeDocument/2006/relationships/image" Target="../media/image18.png"/><Relationship Id="rId22" Type="http://schemas.openxmlformats.org/officeDocument/2006/relationships/image" Target="../media/image1.jpg"/><Relationship Id="rId10" Type="http://schemas.openxmlformats.org/officeDocument/2006/relationships/image" Target="../media/image2.png"/><Relationship Id="rId11" Type="http://schemas.openxmlformats.org/officeDocument/2006/relationships/image" Target="../media/image3.png"/><Relationship Id="rId12" Type="http://schemas.openxmlformats.org/officeDocument/2006/relationships/image" Target="../media/image4.png"/><Relationship Id="rId13" Type="http://schemas.openxmlformats.org/officeDocument/2006/relationships/image" Target="../media/image5.png"/><Relationship Id="rId14" Type="http://schemas.openxmlformats.org/officeDocument/2006/relationships/image" Target="../media/image6.png"/><Relationship Id="rId15" Type="http://schemas.openxmlformats.org/officeDocument/2006/relationships/image" Target="../media/image19.png"/><Relationship Id="rId16" Type="http://schemas.openxmlformats.org/officeDocument/2006/relationships/image" Target="../media/image20.png"/><Relationship Id="rId17" Type="http://schemas.openxmlformats.org/officeDocument/2006/relationships/image" Target="../media/image21.png"/><Relationship Id="rId18" Type="http://schemas.openxmlformats.org/officeDocument/2006/relationships/image" Target="../media/image22.png"/><Relationship Id="rId19" Type="http://schemas.openxmlformats.org/officeDocument/2006/relationships/image" Target="../media/image16.png"/><Relationship Id="rId1" Type="http://schemas.openxmlformats.org/officeDocument/2006/relationships/image" Target="../media/image8.png"/><Relationship Id="rId2" Type="http://schemas.openxmlformats.org/officeDocument/2006/relationships/image" Target="../media/image9.png"/><Relationship Id="rId3" Type="http://schemas.openxmlformats.org/officeDocument/2006/relationships/image" Target="../media/image10.png"/><Relationship Id="rId4" Type="http://schemas.openxmlformats.org/officeDocument/2006/relationships/image" Target="../media/image11.png"/><Relationship Id="rId5" Type="http://schemas.openxmlformats.org/officeDocument/2006/relationships/image" Target="../media/image12.png"/><Relationship Id="rId6" Type="http://schemas.openxmlformats.org/officeDocument/2006/relationships/image" Target="../media/image13.png"/><Relationship Id="rId7" Type="http://schemas.openxmlformats.org/officeDocument/2006/relationships/image" Target="../media/image14.png"/><Relationship Id="rId8"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87388</xdr:colOff>
      <xdr:row>0</xdr:row>
      <xdr:rowOff>0</xdr:rowOff>
    </xdr:from>
    <xdr:to>
      <xdr:col>1</xdr:col>
      <xdr:colOff>1244600</xdr:colOff>
      <xdr:row>1</xdr:row>
      <xdr:rowOff>992112</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2888" y="0"/>
          <a:ext cx="1157212" cy="1157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23</xdr:row>
          <xdr:rowOff>25400</xdr:rowOff>
        </xdr:from>
        <xdr:to>
          <xdr:col>2</xdr:col>
          <xdr:colOff>165100</xdr:colOff>
          <xdr:row>23</xdr:row>
          <xdr:rowOff>241300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25400</xdr:rowOff>
        </xdr:from>
        <xdr:to>
          <xdr:col>2</xdr:col>
          <xdr:colOff>152400</xdr:colOff>
          <xdr:row>25</xdr:row>
          <xdr:rowOff>241300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25400</xdr:rowOff>
        </xdr:from>
        <xdr:to>
          <xdr:col>2</xdr:col>
          <xdr:colOff>152400</xdr:colOff>
          <xdr:row>27</xdr:row>
          <xdr:rowOff>241300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25400</xdr:rowOff>
        </xdr:from>
        <xdr:to>
          <xdr:col>2</xdr:col>
          <xdr:colOff>152400</xdr:colOff>
          <xdr:row>29</xdr:row>
          <xdr:rowOff>241300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25400</xdr:rowOff>
        </xdr:from>
        <xdr:to>
          <xdr:col>2</xdr:col>
          <xdr:colOff>152400</xdr:colOff>
          <xdr:row>31</xdr:row>
          <xdr:rowOff>241300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1003300</xdr:colOff>
      <xdr:row>23</xdr:row>
      <xdr:rowOff>38100</xdr:rowOff>
    </xdr:from>
    <xdr:to>
      <xdr:col>8</xdr:col>
      <xdr:colOff>558800</xdr:colOff>
      <xdr:row>23</xdr:row>
      <xdr:rowOff>254000</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xmlns="" id="{00000000-0008-0000-0100-000006080000}"/>
            </a:ext>
          </a:extLst>
        </xdr:cNvPr>
        <xdr:cNvSpPr/>
      </xdr:nvSpPr>
      <xdr:spPr>
        <a:xfrm>
          <a:off x="0" y="0"/>
          <a:ext cx="0" cy="0"/>
        </a:xfrm>
        <a:prstGeom prst="rect">
          <a:avLst/>
        </a:prstGeom>
      </xdr:spPr>
    </xdr:sp>
    <xdr:clientData/>
  </xdr:twoCellAnchor>
  <xdr:twoCellAnchor editAs="oneCell">
    <xdr:from>
      <xdr:col>7</xdr:col>
      <xdr:colOff>1016000</xdr:colOff>
      <xdr:row>25</xdr:row>
      <xdr:rowOff>25400</xdr:rowOff>
    </xdr:from>
    <xdr:to>
      <xdr:col>8</xdr:col>
      <xdr:colOff>558800</xdr:colOff>
      <xdr:row>25</xdr:row>
      <xdr:rowOff>241300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xmlns="" id="{00000000-0008-0000-0100-000007080000}"/>
            </a:ext>
          </a:extLst>
        </xdr:cNvPr>
        <xdr:cNvSpPr/>
      </xdr:nvSpPr>
      <xdr:spPr>
        <a:xfrm>
          <a:off x="0" y="0"/>
          <a:ext cx="0" cy="0"/>
        </a:xfrm>
        <a:prstGeom prst="rect">
          <a:avLst/>
        </a:prstGeom>
      </xdr:spPr>
    </xdr:sp>
    <xdr:clientData/>
  </xdr:twoCellAnchor>
  <xdr:twoCellAnchor editAs="oneCell">
    <xdr:from>
      <xdr:col>7</xdr:col>
      <xdr:colOff>1041400</xdr:colOff>
      <xdr:row>27</xdr:row>
      <xdr:rowOff>25400</xdr:rowOff>
    </xdr:from>
    <xdr:to>
      <xdr:col>8</xdr:col>
      <xdr:colOff>558800</xdr:colOff>
      <xdr:row>27</xdr:row>
      <xdr:rowOff>241300</xdr:rowOff>
    </xdr:to>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xmlns="" id="{00000000-0008-0000-0100-000008080000}"/>
            </a:ext>
          </a:extLst>
        </xdr:cNvPr>
        <xdr:cNvSpPr/>
      </xdr:nvSpPr>
      <xdr:spPr>
        <a:xfrm>
          <a:off x="0" y="0"/>
          <a:ext cx="0" cy="0"/>
        </a:xfrm>
        <a:prstGeom prst="rect">
          <a:avLst/>
        </a:prstGeom>
      </xdr:spPr>
    </xdr:sp>
    <xdr:clientData/>
  </xdr:twoCellAnchor>
  <xdr:twoCellAnchor editAs="oneCell">
    <xdr:from>
      <xdr:col>7</xdr:col>
      <xdr:colOff>1066800</xdr:colOff>
      <xdr:row>29</xdr:row>
      <xdr:rowOff>25400</xdr:rowOff>
    </xdr:from>
    <xdr:to>
      <xdr:col>8</xdr:col>
      <xdr:colOff>558800</xdr:colOff>
      <xdr:row>29</xdr:row>
      <xdr:rowOff>241300</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xmlns="" id="{00000000-0008-0000-0100-00000A08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7</xdr:col>
          <xdr:colOff>25400</xdr:colOff>
          <xdr:row>23</xdr:row>
          <xdr:rowOff>25400</xdr:rowOff>
        </xdr:from>
        <xdr:to>
          <xdr:col>8</xdr:col>
          <xdr:colOff>38100</xdr:colOff>
          <xdr:row>23</xdr:row>
          <xdr:rowOff>241300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25400</xdr:rowOff>
        </xdr:from>
        <xdr:to>
          <xdr:col>8</xdr:col>
          <xdr:colOff>38100</xdr:colOff>
          <xdr:row>25</xdr:row>
          <xdr:rowOff>241300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27</xdr:row>
          <xdr:rowOff>25400</xdr:rowOff>
        </xdr:from>
        <xdr:to>
          <xdr:col>8</xdr:col>
          <xdr:colOff>38100</xdr:colOff>
          <xdr:row>27</xdr:row>
          <xdr:rowOff>241300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29</xdr:row>
          <xdr:rowOff>25400</xdr:rowOff>
        </xdr:from>
        <xdr:to>
          <xdr:col>8</xdr:col>
          <xdr:colOff>38100</xdr:colOff>
          <xdr:row>29</xdr:row>
          <xdr:rowOff>241300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148167</xdr:colOff>
      <xdr:row>0</xdr:row>
      <xdr:rowOff>16934</xdr:rowOff>
    </xdr:from>
    <xdr:to>
      <xdr:col>4</xdr:col>
      <xdr:colOff>73479</xdr:colOff>
      <xdr:row>1</xdr:row>
      <xdr:rowOff>1009046</xdr:rowOff>
    </xdr:to>
    <xdr:pic>
      <xdr:nvPicPr>
        <xdr:cNvPr id="16" name="Picture 15">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3667" y="16934"/>
          <a:ext cx="1157212" cy="1157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25400</xdr:colOff>
      <xdr:row>0</xdr:row>
      <xdr:rowOff>889000</xdr:rowOff>
    </xdr:from>
    <xdr:to>
      <xdr:col>5</xdr:col>
      <xdr:colOff>1392302</xdr:colOff>
      <xdr:row>2</xdr:row>
      <xdr:rowOff>190500</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5994400" y="889000"/>
          <a:ext cx="1366902" cy="939800"/>
        </a:xfrm>
        <a:prstGeom prst="rect">
          <a:avLst/>
        </a:prstGeom>
      </xdr:spPr>
    </xdr:pic>
    <xdr:clientData/>
  </xdr:twoCellAnchor>
  <xdr:twoCellAnchor editAs="oneCell">
    <xdr:from>
      <xdr:col>7</xdr:col>
      <xdr:colOff>181911</xdr:colOff>
      <xdr:row>1</xdr:row>
      <xdr:rowOff>20428</xdr:rowOff>
    </xdr:from>
    <xdr:to>
      <xdr:col>7</xdr:col>
      <xdr:colOff>1220869</xdr:colOff>
      <xdr:row>1</xdr:row>
      <xdr:rowOff>469899</xdr:rowOff>
    </xdr:to>
    <xdr:pic>
      <xdr:nvPicPr>
        <xdr:cNvPr id="6" name="Picture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a:stretch>
          <a:fillRect/>
        </a:stretch>
      </xdr:blipFill>
      <xdr:spPr>
        <a:xfrm>
          <a:off x="7281211" y="1087228"/>
          <a:ext cx="1038958" cy="449471"/>
        </a:xfrm>
        <a:prstGeom prst="rect">
          <a:avLst/>
        </a:prstGeom>
      </xdr:spPr>
    </xdr:pic>
    <xdr:clientData/>
  </xdr:twoCellAnchor>
  <xdr:twoCellAnchor editAs="oneCell">
    <xdr:from>
      <xdr:col>9</xdr:col>
      <xdr:colOff>135745</xdr:colOff>
      <xdr:row>1</xdr:row>
      <xdr:rowOff>125452</xdr:rowOff>
    </xdr:from>
    <xdr:to>
      <xdr:col>9</xdr:col>
      <xdr:colOff>1244600</xdr:colOff>
      <xdr:row>1</xdr:row>
      <xdr:rowOff>476039</xdr:rowOff>
    </xdr:to>
    <xdr:pic>
      <xdr:nvPicPr>
        <xdr:cNvPr id="7" name="Picture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3"/>
        <a:stretch>
          <a:fillRect/>
        </a:stretch>
      </xdr:blipFill>
      <xdr:spPr>
        <a:xfrm>
          <a:off x="9190845" y="1192252"/>
          <a:ext cx="1108855" cy="350587"/>
        </a:xfrm>
        <a:prstGeom prst="rect">
          <a:avLst/>
        </a:prstGeom>
      </xdr:spPr>
    </xdr:pic>
    <xdr:clientData/>
  </xdr:twoCellAnchor>
  <xdr:twoCellAnchor editAs="oneCell">
    <xdr:from>
      <xdr:col>11</xdr:col>
      <xdr:colOff>241299</xdr:colOff>
      <xdr:row>0</xdr:row>
      <xdr:rowOff>1012575</xdr:rowOff>
    </xdr:from>
    <xdr:to>
      <xdr:col>11</xdr:col>
      <xdr:colOff>1274713</xdr:colOff>
      <xdr:row>2</xdr:row>
      <xdr:rowOff>63500</xdr:rowOff>
    </xdr:to>
    <xdr:pic>
      <xdr:nvPicPr>
        <xdr:cNvPr id="8" name="Picture 7">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4"/>
        <a:stretch>
          <a:fillRect/>
        </a:stretch>
      </xdr:blipFill>
      <xdr:spPr>
        <a:xfrm>
          <a:off x="11226799" y="1012575"/>
          <a:ext cx="1033414" cy="689225"/>
        </a:xfrm>
        <a:prstGeom prst="rect">
          <a:avLst/>
        </a:prstGeom>
      </xdr:spPr>
    </xdr:pic>
    <xdr:clientData/>
  </xdr:twoCellAnchor>
  <xdr:twoCellAnchor editAs="oneCell">
    <xdr:from>
      <xdr:col>12</xdr:col>
      <xdr:colOff>195819</xdr:colOff>
      <xdr:row>1</xdr:row>
      <xdr:rowOff>133954</xdr:rowOff>
    </xdr:from>
    <xdr:to>
      <xdr:col>13</xdr:col>
      <xdr:colOff>1549401</xdr:colOff>
      <xdr:row>1</xdr:row>
      <xdr:rowOff>434182</xdr:rowOff>
    </xdr:to>
    <xdr:pic>
      <xdr:nvPicPr>
        <xdr:cNvPr id="9" name="Picture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5"/>
        <a:stretch>
          <a:fillRect/>
        </a:stretch>
      </xdr:blipFill>
      <xdr:spPr>
        <a:xfrm>
          <a:off x="12972019" y="1200754"/>
          <a:ext cx="1620282" cy="300228"/>
        </a:xfrm>
        <a:prstGeom prst="rect">
          <a:avLst/>
        </a:prstGeom>
      </xdr:spPr>
    </xdr:pic>
    <xdr:clientData/>
  </xdr:twoCellAnchor>
  <xdr:twoCellAnchor editAs="oneCell">
    <xdr:from>
      <xdr:col>2</xdr:col>
      <xdr:colOff>50801</xdr:colOff>
      <xdr:row>1</xdr:row>
      <xdr:rowOff>70381</xdr:rowOff>
    </xdr:from>
    <xdr:to>
      <xdr:col>3</xdr:col>
      <xdr:colOff>1612900</xdr:colOff>
      <xdr:row>1</xdr:row>
      <xdr:rowOff>523543</xdr:rowOff>
    </xdr:to>
    <xdr:pic>
      <xdr:nvPicPr>
        <xdr:cNvPr id="11" name="Picture 10">
          <a:extLst>
            <a:ext uri="{FF2B5EF4-FFF2-40B4-BE49-F238E27FC236}">
              <a16:creationId xmlns:a16="http://schemas.microsoft.com/office/drawing/2014/main" xmlns="" id="{00000000-0008-0000-0200-00000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71801" y="1137181"/>
          <a:ext cx="1828799" cy="4531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12700</xdr:colOff>
          <xdr:row>0</xdr:row>
          <xdr:rowOff>76200</xdr:rowOff>
        </xdr:from>
        <xdr:to>
          <xdr:col>9</xdr:col>
          <xdr:colOff>787400</xdr:colOff>
          <xdr:row>0</xdr:row>
          <xdr:rowOff>990600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xmlns=""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0</xdr:row>
          <xdr:rowOff>76200</xdr:rowOff>
        </xdr:from>
        <xdr:to>
          <xdr:col>5</xdr:col>
          <xdr:colOff>381000</xdr:colOff>
          <xdr:row>0</xdr:row>
          <xdr:rowOff>990600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xmlns=""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0</xdr:row>
          <xdr:rowOff>76200</xdr:rowOff>
        </xdr:from>
        <xdr:to>
          <xdr:col>7</xdr:col>
          <xdr:colOff>660400</xdr:colOff>
          <xdr:row>0</xdr:row>
          <xdr:rowOff>990600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xmlns=""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229449</xdr:colOff>
      <xdr:row>7</xdr:row>
      <xdr:rowOff>459741</xdr:rowOff>
    </xdr:from>
    <xdr:to>
      <xdr:col>3</xdr:col>
      <xdr:colOff>1319956</xdr:colOff>
      <xdr:row>7</xdr:row>
      <xdr:rowOff>1218672</xdr:rowOff>
    </xdr:to>
    <xdr:pic>
      <xdr:nvPicPr>
        <xdr:cNvPr id="12" name="Picture 11">
          <a:extLst>
            <a:ext uri="{FF2B5EF4-FFF2-40B4-BE49-F238E27FC236}">
              <a16:creationId xmlns:a16="http://schemas.microsoft.com/office/drawing/2014/main" xmlns="" id="{00000000-0008-0000-0200-00000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50449" y="4168141"/>
          <a:ext cx="1357207" cy="758931"/>
        </a:xfrm>
        <a:prstGeom prst="rect">
          <a:avLst/>
        </a:prstGeom>
      </xdr:spPr>
    </xdr:pic>
    <xdr:clientData/>
  </xdr:twoCellAnchor>
  <xdr:twoCellAnchor editAs="oneCell">
    <xdr:from>
      <xdr:col>7</xdr:col>
      <xdr:colOff>8470</xdr:colOff>
      <xdr:row>7</xdr:row>
      <xdr:rowOff>449581</xdr:rowOff>
    </xdr:from>
    <xdr:to>
      <xdr:col>7</xdr:col>
      <xdr:colOff>1325036</xdr:colOff>
      <xdr:row>7</xdr:row>
      <xdr:rowOff>1218150</xdr:rowOff>
    </xdr:to>
    <xdr:pic>
      <xdr:nvPicPr>
        <xdr:cNvPr id="13" name="Picture 12">
          <a:extLst>
            <a:ext uri="{FF2B5EF4-FFF2-40B4-BE49-F238E27FC236}">
              <a16:creationId xmlns:a16="http://schemas.microsoft.com/office/drawing/2014/main" xmlns="" id="{00000000-0008-0000-0200-00000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107770" y="4157981"/>
          <a:ext cx="1316566" cy="768569"/>
        </a:xfrm>
        <a:prstGeom prst="rect">
          <a:avLst/>
        </a:prstGeom>
      </xdr:spPr>
    </xdr:pic>
    <xdr:clientData/>
  </xdr:twoCellAnchor>
  <xdr:twoCellAnchor editAs="oneCell">
    <xdr:from>
      <xdr:col>5</xdr:col>
      <xdr:colOff>5930</xdr:colOff>
      <xdr:row>7</xdr:row>
      <xdr:rowOff>459741</xdr:rowOff>
    </xdr:from>
    <xdr:to>
      <xdr:col>5</xdr:col>
      <xdr:colOff>1375235</xdr:colOff>
      <xdr:row>7</xdr:row>
      <xdr:rowOff>1242061</xdr:rowOff>
    </xdr:to>
    <xdr:pic>
      <xdr:nvPicPr>
        <xdr:cNvPr id="14" name="Picture 13">
          <a:extLst>
            <a:ext uri="{FF2B5EF4-FFF2-40B4-BE49-F238E27FC236}">
              <a16:creationId xmlns:a16="http://schemas.microsoft.com/office/drawing/2014/main" xmlns="" id="{00000000-0008-0000-0200-00000E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136730" y="4168141"/>
          <a:ext cx="1369305" cy="782320"/>
        </a:xfrm>
        <a:prstGeom prst="rect">
          <a:avLst/>
        </a:prstGeom>
      </xdr:spPr>
    </xdr:pic>
    <xdr:clientData/>
  </xdr:twoCellAnchor>
  <xdr:twoCellAnchor editAs="oneCell">
    <xdr:from>
      <xdr:col>11</xdr:col>
      <xdr:colOff>44030</xdr:colOff>
      <xdr:row>7</xdr:row>
      <xdr:rowOff>459741</xdr:rowOff>
    </xdr:from>
    <xdr:to>
      <xdr:col>11</xdr:col>
      <xdr:colOff>1401236</xdr:colOff>
      <xdr:row>7</xdr:row>
      <xdr:rowOff>1160781</xdr:rowOff>
    </xdr:to>
    <xdr:pic>
      <xdr:nvPicPr>
        <xdr:cNvPr id="15" name="Picture 14">
          <a:extLst>
            <a:ext uri="{FF2B5EF4-FFF2-40B4-BE49-F238E27FC236}">
              <a16:creationId xmlns:a16="http://schemas.microsoft.com/office/drawing/2014/main" xmlns="" id="{00000000-0008-0000-0200-00000F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029530" y="4168141"/>
          <a:ext cx="1357206" cy="701040"/>
        </a:xfrm>
        <a:prstGeom prst="rect">
          <a:avLst/>
        </a:prstGeom>
      </xdr:spPr>
    </xdr:pic>
    <xdr:clientData/>
  </xdr:twoCellAnchor>
  <xdr:twoCellAnchor editAs="oneCell">
    <xdr:from>
      <xdr:col>8</xdr:col>
      <xdr:colOff>263316</xdr:colOff>
      <xdr:row>7</xdr:row>
      <xdr:rowOff>439421</xdr:rowOff>
    </xdr:from>
    <xdr:to>
      <xdr:col>9</xdr:col>
      <xdr:colOff>1308102</xdr:colOff>
      <xdr:row>7</xdr:row>
      <xdr:rowOff>1191261</xdr:rowOff>
    </xdr:to>
    <xdr:pic>
      <xdr:nvPicPr>
        <xdr:cNvPr id="16" name="Picture 15">
          <a:extLst>
            <a:ext uri="{FF2B5EF4-FFF2-40B4-BE49-F238E27FC236}">
              <a16:creationId xmlns:a16="http://schemas.microsoft.com/office/drawing/2014/main" xmlns="" id="{00000000-0008-0000-0200-00001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051716" y="4147821"/>
          <a:ext cx="1311486" cy="751840"/>
        </a:xfrm>
        <a:prstGeom prst="rect">
          <a:avLst/>
        </a:prstGeom>
      </xdr:spPr>
    </xdr:pic>
    <xdr:clientData/>
  </xdr:twoCellAnchor>
  <xdr:twoCellAnchor editAs="oneCell">
    <xdr:from>
      <xdr:col>13</xdr:col>
      <xdr:colOff>59270</xdr:colOff>
      <xdr:row>7</xdr:row>
      <xdr:rowOff>431801</xdr:rowOff>
    </xdr:from>
    <xdr:to>
      <xdr:col>13</xdr:col>
      <xdr:colOff>1355516</xdr:colOff>
      <xdr:row>7</xdr:row>
      <xdr:rowOff>1160519</xdr:rowOff>
    </xdr:to>
    <xdr:pic>
      <xdr:nvPicPr>
        <xdr:cNvPr id="17" name="Picture 16">
          <a:extLst>
            <a:ext uri="{FF2B5EF4-FFF2-40B4-BE49-F238E27FC236}">
              <a16:creationId xmlns:a16="http://schemas.microsoft.com/office/drawing/2014/main" xmlns="" id="{00000000-0008-0000-0200-00001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3102170" y="4140201"/>
          <a:ext cx="1296246" cy="728718"/>
        </a:xfrm>
        <a:prstGeom prst="rect">
          <a:avLst/>
        </a:prstGeom>
      </xdr:spPr>
    </xdr:pic>
    <xdr:clientData/>
  </xdr:twoCellAnchor>
  <xdr:twoCellAnchor editAs="oneCell">
    <xdr:from>
      <xdr:col>9</xdr:col>
      <xdr:colOff>57577</xdr:colOff>
      <xdr:row>7</xdr:row>
      <xdr:rowOff>137162</xdr:rowOff>
    </xdr:from>
    <xdr:to>
      <xdr:col>9</xdr:col>
      <xdr:colOff>1313182</xdr:colOff>
      <xdr:row>7</xdr:row>
      <xdr:rowOff>358402</xdr:rowOff>
    </xdr:to>
    <xdr:pic>
      <xdr:nvPicPr>
        <xdr:cNvPr id="21" name="Picture 20">
          <a:extLst>
            <a:ext uri="{FF2B5EF4-FFF2-40B4-BE49-F238E27FC236}">
              <a16:creationId xmlns:a16="http://schemas.microsoft.com/office/drawing/2014/main" xmlns="" id="{00000000-0008-0000-0200-000015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9112677" y="3845562"/>
          <a:ext cx="1255605" cy="221240"/>
        </a:xfrm>
        <a:prstGeom prst="rect">
          <a:avLst/>
        </a:prstGeom>
      </xdr:spPr>
    </xdr:pic>
    <xdr:clientData/>
  </xdr:twoCellAnchor>
  <xdr:twoCellAnchor editAs="oneCell">
    <xdr:from>
      <xdr:col>13</xdr:col>
      <xdr:colOff>99910</xdr:colOff>
      <xdr:row>7</xdr:row>
      <xdr:rowOff>139701</xdr:rowOff>
    </xdr:from>
    <xdr:to>
      <xdr:col>13</xdr:col>
      <xdr:colOff>1370344</xdr:colOff>
      <xdr:row>7</xdr:row>
      <xdr:rowOff>363221</xdr:rowOff>
    </xdr:to>
    <xdr:pic>
      <xdr:nvPicPr>
        <xdr:cNvPr id="23" name="Picture 22">
          <a:extLst>
            <a:ext uri="{FF2B5EF4-FFF2-40B4-BE49-F238E27FC236}">
              <a16:creationId xmlns:a16="http://schemas.microsoft.com/office/drawing/2014/main" xmlns="" id="{00000000-0008-0000-0200-000017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3142810" y="3848101"/>
          <a:ext cx="1270434" cy="223520"/>
        </a:xfrm>
        <a:prstGeom prst="rect">
          <a:avLst/>
        </a:prstGeom>
      </xdr:spPr>
    </xdr:pic>
    <xdr:clientData/>
  </xdr:twoCellAnchor>
  <xdr:twoCellAnchor editAs="oneCell">
    <xdr:from>
      <xdr:col>3</xdr:col>
      <xdr:colOff>76200</xdr:colOff>
      <xdr:row>7</xdr:row>
      <xdr:rowOff>165100</xdr:rowOff>
    </xdr:from>
    <xdr:to>
      <xdr:col>3</xdr:col>
      <xdr:colOff>1289908</xdr:colOff>
      <xdr:row>7</xdr:row>
      <xdr:rowOff>381000</xdr:rowOff>
    </xdr:to>
    <xdr:pic>
      <xdr:nvPicPr>
        <xdr:cNvPr id="25" name="Picture 24">
          <a:extLst>
            <a:ext uri="{FF2B5EF4-FFF2-40B4-BE49-F238E27FC236}">
              <a16:creationId xmlns:a16="http://schemas.microsoft.com/office/drawing/2014/main" xmlns="" id="{00000000-0008-0000-0200-000019000000}"/>
            </a:ext>
          </a:extLst>
        </xdr:cNvPr>
        <xdr:cNvPicPr>
          <a:picLocks noChangeAspect="1"/>
        </xdr:cNvPicPr>
      </xdr:nvPicPr>
      <xdr:blipFill>
        <a:blip xmlns:r="http://schemas.openxmlformats.org/officeDocument/2006/relationships" r:embed="rId15"/>
        <a:stretch>
          <a:fillRect/>
        </a:stretch>
      </xdr:blipFill>
      <xdr:spPr>
        <a:xfrm>
          <a:off x="3263900" y="3873500"/>
          <a:ext cx="1213708" cy="215900"/>
        </a:xfrm>
        <a:prstGeom prst="rect">
          <a:avLst/>
        </a:prstGeom>
      </xdr:spPr>
    </xdr:pic>
    <xdr:clientData/>
  </xdr:twoCellAnchor>
  <xdr:twoCellAnchor editAs="oneCell">
    <xdr:from>
      <xdr:col>5</xdr:col>
      <xdr:colOff>114300</xdr:colOff>
      <xdr:row>7</xdr:row>
      <xdr:rowOff>152400</xdr:rowOff>
    </xdr:from>
    <xdr:to>
      <xdr:col>5</xdr:col>
      <xdr:colOff>1282698</xdr:colOff>
      <xdr:row>7</xdr:row>
      <xdr:rowOff>357897</xdr:rowOff>
    </xdr:to>
    <xdr:pic>
      <xdr:nvPicPr>
        <xdr:cNvPr id="26" name="Picture 25">
          <a:extLst>
            <a:ext uri="{FF2B5EF4-FFF2-40B4-BE49-F238E27FC236}">
              <a16:creationId xmlns:a16="http://schemas.microsoft.com/office/drawing/2014/main" xmlns="" id="{00000000-0008-0000-0200-00001A000000}"/>
            </a:ext>
          </a:extLst>
        </xdr:cNvPr>
        <xdr:cNvPicPr>
          <a:picLocks noChangeAspect="1"/>
        </xdr:cNvPicPr>
      </xdr:nvPicPr>
      <xdr:blipFill>
        <a:blip xmlns:r="http://schemas.openxmlformats.org/officeDocument/2006/relationships" r:embed="rId16"/>
        <a:stretch>
          <a:fillRect/>
        </a:stretch>
      </xdr:blipFill>
      <xdr:spPr>
        <a:xfrm>
          <a:off x="5245100" y="3860800"/>
          <a:ext cx="1168398" cy="205497"/>
        </a:xfrm>
        <a:prstGeom prst="rect">
          <a:avLst/>
        </a:prstGeom>
      </xdr:spPr>
    </xdr:pic>
    <xdr:clientData/>
  </xdr:twoCellAnchor>
  <xdr:twoCellAnchor editAs="oneCell">
    <xdr:from>
      <xdr:col>7</xdr:col>
      <xdr:colOff>88900</xdr:colOff>
      <xdr:row>7</xdr:row>
      <xdr:rowOff>101600</xdr:rowOff>
    </xdr:from>
    <xdr:to>
      <xdr:col>7</xdr:col>
      <xdr:colOff>1397000</xdr:colOff>
      <xdr:row>7</xdr:row>
      <xdr:rowOff>381057</xdr:rowOff>
    </xdr:to>
    <xdr:pic>
      <xdr:nvPicPr>
        <xdr:cNvPr id="27" name="Picture 26">
          <a:extLst>
            <a:ext uri="{FF2B5EF4-FFF2-40B4-BE49-F238E27FC236}">
              <a16:creationId xmlns:a16="http://schemas.microsoft.com/office/drawing/2014/main" xmlns="" id="{00000000-0008-0000-0200-00001B000000}"/>
            </a:ext>
          </a:extLst>
        </xdr:cNvPr>
        <xdr:cNvPicPr>
          <a:picLocks noChangeAspect="1"/>
        </xdr:cNvPicPr>
      </xdr:nvPicPr>
      <xdr:blipFill>
        <a:blip xmlns:r="http://schemas.openxmlformats.org/officeDocument/2006/relationships" r:embed="rId17"/>
        <a:stretch>
          <a:fillRect/>
        </a:stretch>
      </xdr:blipFill>
      <xdr:spPr>
        <a:xfrm>
          <a:off x="7188200" y="3810000"/>
          <a:ext cx="1308100" cy="279457"/>
        </a:xfrm>
        <a:prstGeom prst="rect">
          <a:avLst/>
        </a:prstGeom>
      </xdr:spPr>
    </xdr:pic>
    <xdr:clientData/>
  </xdr:twoCellAnchor>
  <xdr:twoCellAnchor editAs="oneCell">
    <xdr:from>
      <xdr:col>11</xdr:col>
      <xdr:colOff>139700</xdr:colOff>
      <xdr:row>7</xdr:row>
      <xdr:rowOff>139700</xdr:rowOff>
    </xdr:from>
    <xdr:to>
      <xdr:col>11</xdr:col>
      <xdr:colOff>1395305</xdr:colOff>
      <xdr:row>7</xdr:row>
      <xdr:rowOff>360940</xdr:rowOff>
    </xdr:to>
    <xdr:pic>
      <xdr:nvPicPr>
        <xdr:cNvPr id="28" name="Picture 27">
          <a:extLst>
            <a:ext uri="{FF2B5EF4-FFF2-40B4-BE49-F238E27FC236}">
              <a16:creationId xmlns:a16="http://schemas.microsoft.com/office/drawing/2014/main" xmlns="" id="{00000000-0008-0000-0200-00001C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125200" y="3848100"/>
          <a:ext cx="1255605" cy="221240"/>
        </a:xfrm>
        <a:prstGeom prst="rect">
          <a:avLst/>
        </a:prstGeom>
      </xdr:spPr>
    </xdr:pic>
    <xdr:clientData/>
  </xdr:twoCellAnchor>
  <xdr:twoCellAnchor editAs="oneCell">
    <xdr:from>
      <xdr:col>1</xdr:col>
      <xdr:colOff>749300</xdr:colOff>
      <xdr:row>0</xdr:row>
      <xdr:rowOff>0</xdr:rowOff>
    </xdr:from>
    <xdr:to>
      <xdr:col>1</xdr:col>
      <xdr:colOff>1906512</xdr:colOff>
      <xdr:row>1</xdr:row>
      <xdr:rowOff>90412</xdr:rowOff>
    </xdr:to>
    <xdr:pic>
      <xdr:nvPicPr>
        <xdr:cNvPr id="29" name="Picture 28">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749300" y="0"/>
          <a:ext cx="1157212" cy="1157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254849</xdr:colOff>
      <xdr:row>4</xdr:row>
      <xdr:rowOff>459741</xdr:rowOff>
    </xdr:from>
    <xdr:to>
      <xdr:col>3</xdr:col>
      <xdr:colOff>1345356</xdr:colOff>
      <xdr:row>4</xdr:row>
      <xdr:rowOff>1218672</xdr:rowOff>
    </xdr:to>
    <xdr:pic>
      <xdr:nvPicPr>
        <xdr:cNvPr id="6" name="Picture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50349" y="2860041"/>
          <a:ext cx="1357207" cy="758931"/>
        </a:xfrm>
        <a:prstGeom prst="rect">
          <a:avLst/>
        </a:prstGeom>
      </xdr:spPr>
    </xdr:pic>
    <xdr:clientData/>
  </xdr:twoCellAnchor>
  <xdr:twoCellAnchor editAs="oneCell">
    <xdr:from>
      <xdr:col>6</xdr:col>
      <xdr:colOff>186270</xdr:colOff>
      <xdr:row>4</xdr:row>
      <xdr:rowOff>449581</xdr:rowOff>
    </xdr:from>
    <xdr:to>
      <xdr:col>7</xdr:col>
      <xdr:colOff>1147236</xdr:colOff>
      <xdr:row>4</xdr:row>
      <xdr:rowOff>1218150</xdr:rowOff>
    </xdr:to>
    <xdr:pic>
      <xdr:nvPicPr>
        <xdr:cNvPr id="7" name="Picture 6">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53670" y="2849881"/>
          <a:ext cx="1316566" cy="768569"/>
        </a:xfrm>
        <a:prstGeom prst="rect">
          <a:avLst/>
        </a:prstGeom>
      </xdr:spPr>
    </xdr:pic>
    <xdr:clientData/>
  </xdr:twoCellAnchor>
  <xdr:twoCellAnchor editAs="oneCell">
    <xdr:from>
      <xdr:col>4</xdr:col>
      <xdr:colOff>183730</xdr:colOff>
      <xdr:row>4</xdr:row>
      <xdr:rowOff>459741</xdr:rowOff>
    </xdr:from>
    <xdr:to>
      <xdr:col>5</xdr:col>
      <xdr:colOff>1210135</xdr:colOff>
      <xdr:row>4</xdr:row>
      <xdr:rowOff>1242061</xdr:rowOff>
    </xdr:to>
    <xdr:pic>
      <xdr:nvPicPr>
        <xdr:cNvPr id="8" name="Picture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3930" y="2860041"/>
          <a:ext cx="1369305" cy="782320"/>
        </a:xfrm>
        <a:prstGeom prst="rect">
          <a:avLst/>
        </a:prstGeom>
      </xdr:spPr>
    </xdr:pic>
    <xdr:clientData/>
  </xdr:twoCellAnchor>
  <xdr:twoCellAnchor editAs="oneCell">
    <xdr:from>
      <xdr:col>10</xdr:col>
      <xdr:colOff>196430</xdr:colOff>
      <xdr:row>4</xdr:row>
      <xdr:rowOff>459741</xdr:rowOff>
    </xdr:from>
    <xdr:to>
      <xdr:col>11</xdr:col>
      <xdr:colOff>1210736</xdr:colOff>
      <xdr:row>4</xdr:row>
      <xdr:rowOff>1160781</xdr:rowOff>
    </xdr:to>
    <xdr:pic>
      <xdr:nvPicPr>
        <xdr:cNvPr id="9" name="Picture 8">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69030" y="2860041"/>
          <a:ext cx="1357206" cy="701040"/>
        </a:xfrm>
        <a:prstGeom prst="rect">
          <a:avLst/>
        </a:prstGeom>
      </xdr:spPr>
    </xdr:pic>
    <xdr:clientData/>
  </xdr:twoCellAnchor>
  <xdr:twoCellAnchor editAs="oneCell">
    <xdr:from>
      <xdr:col>8</xdr:col>
      <xdr:colOff>199816</xdr:colOff>
      <xdr:row>4</xdr:row>
      <xdr:rowOff>439421</xdr:rowOff>
    </xdr:from>
    <xdr:to>
      <xdr:col>9</xdr:col>
      <xdr:colOff>1168402</xdr:colOff>
      <xdr:row>4</xdr:row>
      <xdr:rowOff>1191261</xdr:rowOff>
    </xdr:to>
    <xdr:pic>
      <xdr:nvPicPr>
        <xdr:cNvPr id="10" name="Picture 9">
          <a:extLst>
            <a:ext uri="{FF2B5EF4-FFF2-40B4-BE49-F238E27FC236}">
              <a16:creationId xmlns:a16="http://schemas.microsoft.com/office/drawing/2014/main" xmlns="" id="{00000000-0008-0000-03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819816" y="2839721"/>
          <a:ext cx="1311486" cy="751840"/>
        </a:xfrm>
        <a:prstGeom prst="rect">
          <a:avLst/>
        </a:prstGeom>
      </xdr:spPr>
    </xdr:pic>
    <xdr:clientData/>
  </xdr:twoCellAnchor>
  <xdr:twoCellAnchor editAs="oneCell">
    <xdr:from>
      <xdr:col>12</xdr:col>
      <xdr:colOff>186270</xdr:colOff>
      <xdr:row>4</xdr:row>
      <xdr:rowOff>431801</xdr:rowOff>
    </xdr:from>
    <xdr:to>
      <xdr:col>13</xdr:col>
      <xdr:colOff>1152316</xdr:colOff>
      <xdr:row>4</xdr:row>
      <xdr:rowOff>1160519</xdr:rowOff>
    </xdr:to>
    <xdr:pic>
      <xdr:nvPicPr>
        <xdr:cNvPr id="11" name="Picture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298770" y="2832101"/>
          <a:ext cx="1296246" cy="728718"/>
        </a:xfrm>
        <a:prstGeom prst="rect">
          <a:avLst/>
        </a:prstGeom>
      </xdr:spPr>
    </xdr:pic>
    <xdr:clientData/>
  </xdr:twoCellAnchor>
  <xdr:twoCellAnchor editAs="oneCell">
    <xdr:from>
      <xdr:col>8</xdr:col>
      <xdr:colOff>260777</xdr:colOff>
      <xdr:row>4</xdr:row>
      <xdr:rowOff>137162</xdr:rowOff>
    </xdr:from>
    <xdr:to>
      <xdr:col>9</xdr:col>
      <xdr:colOff>1173482</xdr:colOff>
      <xdr:row>4</xdr:row>
      <xdr:rowOff>358402</xdr:rowOff>
    </xdr:to>
    <xdr:pic>
      <xdr:nvPicPr>
        <xdr:cNvPr id="15" name="Picture 14">
          <a:extLst>
            <a:ext uri="{FF2B5EF4-FFF2-40B4-BE49-F238E27FC236}">
              <a16:creationId xmlns:a16="http://schemas.microsoft.com/office/drawing/2014/main" xmlns="" id="{00000000-0008-0000-0300-00000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893477" y="2537462"/>
          <a:ext cx="1255605" cy="221240"/>
        </a:xfrm>
        <a:prstGeom prst="rect">
          <a:avLst/>
        </a:prstGeom>
      </xdr:spPr>
    </xdr:pic>
    <xdr:clientData/>
  </xdr:twoCellAnchor>
  <xdr:twoCellAnchor editAs="oneCell">
    <xdr:from>
      <xdr:col>12</xdr:col>
      <xdr:colOff>176110</xdr:colOff>
      <xdr:row>4</xdr:row>
      <xdr:rowOff>127001</xdr:rowOff>
    </xdr:from>
    <xdr:to>
      <xdr:col>13</xdr:col>
      <xdr:colOff>1116344</xdr:colOff>
      <xdr:row>4</xdr:row>
      <xdr:rowOff>350521</xdr:rowOff>
    </xdr:to>
    <xdr:pic>
      <xdr:nvPicPr>
        <xdr:cNvPr id="17" name="Picture 16">
          <a:extLst>
            <a:ext uri="{FF2B5EF4-FFF2-40B4-BE49-F238E27FC236}">
              <a16:creationId xmlns:a16="http://schemas.microsoft.com/office/drawing/2014/main" xmlns="" id="{00000000-0008-0000-0300-000011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75910" y="2527301"/>
          <a:ext cx="1270434" cy="223520"/>
        </a:xfrm>
        <a:prstGeom prst="rect">
          <a:avLst/>
        </a:prstGeom>
      </xdr:spPr>
    </xdr:pic>
    <xdr:clientData/>
  </xdr:twoCellAnchor>
  <xdr:twoCellAnchor editAs="oneCell">
    <xdr:from>
      <xdr:col>3</xdr:col>
      <xdr:colOff>16928</xdr:colOff>
      <xdr:row>1</xdr:row>
      <xdr:rowOff>68580</xdr:rowOff>
    </xdr:from>
    <xdr:to>
      <xdr:col>3</xdr:col>
      <xdr:colOff>1533394</xdr:colOff>
      <xdr:row>2</xdr:row>
      <xdr:rowOff>0</xdr:rowOff>
    </xdr:to>
    <xdr:pic>
      <xdr:nvPicPr>
        <xdr:cNvPr id="20" name="Picture 19">
          <a:extLst>
            <a:ext uri="{FF2B5EF4-FFF2-40B4-BE49-F238E27FC236}">
              <a16:creationId xmlns:a16="http://schemas.microsoft.com/office/drawing/2014/main" xmlns="" id="{00000000-0008-0000-0300-000014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366428" y="1033780"/>
          <a:ext cx="1516466" cy="375920"/>
        </a:xfrm>
        <a:prstGeom prst="rect">
          <a:avLst/>
        </a:prstGeom>
      </xdr:spPr>
    </xdr:pic>
    <xdr:clientData/>
  </xdr:twoCellAnchor>
  <xdr:twoCellAnchor editAs="oneCell">
    <xdr:from>
      <xdr:col>5</xdr:col>
      <xdr:colOff>3180</xdr:colOff>
      <xdr:row>0</xdr:row>
      <xdr:rowOff>868680</xdr:rowOff>
    </xdr:from>
    <xdr:to>
      <xdr:col>5</xdr:col>
      <xdr:colOff>991439</xdr:colOff>
      <xdr:row>2</xdr:row>
      <xdr:rowOff>139700</xdr:rowOff>
    </xdr:to>
    <xdr:pic>
      <xdr:nvPicPr>
        <xdr:cNvPr id="21" name="Picture 20">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10"/>
        <a:stretch>
          <a:fillRect/>
        </a:stretch>
      </xdr:blipFill>
      <xdr:spPr>
        <a:xfrm>
          <a:off x="4473580" y="868680"/>
          <a:ext cx="988259" cy="680720"/>
        </a:xfrm>
        <a:prstGeom prst="rect">
          <a:avLst/>
        </a:prstGeom>
      </xdr:spPr>
    </xdr:pic>
    <xdr:clientData/>
  </xdr:twoCellAnchor>
  <xdr:twoCellAnchor editAs="oneCell">
    <xdr:from>
      <xdr:col>7</xdr:col>
      <xdr:colOff>114299</xdr:colOff>
      <xdr:row>1</xdr:row>
      <xdr:rowOff>30034</xdr:rowOff>
    </xdr:from>
    <xdr:to>
      <xdr:col>7</xdr:col>
      <xdr:colOff>901700</xdr:colOff>
      <xdr:row>1</xdr:row>
      <xdr:rowOff>370678</xdr:rowOff>
    </xdr:to>
    <xdr:pic>
      <xdr:nvPicPr>
        <xdr:cNvPr id="22" name="Picture 21">
          <a:extLst>
            <a:ext uri="{FF2B5EF4-FFF2-40B4-BE49-F238E27FC236}">
              <a16:creationId xmlns:a16="http://schemas.microsoft.com/office/drawing/2014/main" xmlns="" id="{00000000-0008-0000-0300-000016000000}"/>
            </a:ext>
          </a:extLst>
        </xdr:cNvPr>
        <xdr:cNvPicPr>
          <a:picLocks noChangeAspect="1"/>
        </xdr:cNvPicPr>
      </xdr:nvPicPr>
      <xdr:blipFill>
        <a:blip xmlns:r="http://schemas.openxmlformats.org/officeDocument/2006/relationships" r:embed="rId11"/>
        <a:stretch>
          <a:fillRect/>
        </a:stretch>
      </xdr:blipFill>
      <xdr:spPr>
        <a:xfrm>
          <a:off x="6337299" y="995234"/>
          <a:ext cx="787401" cy="340644"/>
        </a:xfrm>
        <a:prstGeom prst="rect">
          <a:avLst/>
        </a:prstGeom>
      </xdr:spPr>
    </xdr:pic>
    <xdr:clientData/>
  </xdr:twoCellAnchor>
  <xdr:twoCellAnchor editAs="oneCell">
    <xdr:from>
      <xdr:col>9</xdr:col>
      <xdr:colOff>112416</xdr:colOff>
      <xdr:row>1</xdr:row>
      <xdr:rowOff>113582</xdr:rowOff>
    </xdr:from>
    <xdr:to>
      <xdr:col>9</xdr:col>
      <xdr:colOff>998388</xdr:colOff>
      <xdr:row>1</xdr:row>
      <xdr:rowOff>393700</xdr:rowOff>
    </xdr:to>
    <xdr:pic>
      <xdr:nvPicPr>
        <xdr:cNvPr id="23" name="Picture 2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12"/>
        <a:stretch>
          <a:fillRect/>
        </a:stretch>
      </xdr:blipFill>
      <xdr:spPr>
        <a:xfrm>
          <a:off x="8075316" y="1078782"/>
          <a:ext cx="885972" cy="280118"/>
        </a:xfrm>
        <a:prstGeom prst="rect">
          <a:avLst/>
        </a:prstGeom>
      </xdr:spPr>
    </xdr:pic>
    <xdr:clientData/>
  </xdr:twoCellAnchor>
  <xdr:twoCellAnchor editAs="oneCell">
    <xdr:from>
      <xdr:col>11</xdr:col>
      <xdr:colOff>152400</xdr:colOff>
      <xdr:row>1</xdr:row>
      <xdr:rowOff>10159</xdr:rowOff>
    </xdr:from>
    <xdr:to>
      <xdr:col>11</xdr:col>
      <xdr:colOff>878832</xdr:colOff>
      <xdr:row>2</xdr:row>
      <xdr:rowOff>46278</xdr:rowOff>
    </xdr:to>
    <xdr:pic>
      <xdr:nvPicPr>
        <xdr:cNvPr id="24" name="Picture 23">
          <a:extLst>
            <a:ext uri="{FF2B5EF4-FFF2-40B4-BE49-F238E27FC236}">
              <a16:creationId xmlns:a16="http://schemas.microsoft.com/office/drawing/2014/main" xmlns="" id="{00000000-0008-0000-0300-000018000000}"/>
            </a:ext>
          </a:extLst>
        </xdr:cNvPr>
        <xdr:cNvPicPr>
          <a:picLocks noChangeAspect="1"/>
        </xdr:cNvPicPr>
      </xdr:nvPicPr>
      <xdr:blipFill>
        <a:blip xmlns:r="http://schemas.openxmlformats.org/officeDocument/2006/relationships" r:embed="rId13"/>
        <a:stretch>
          <a:fillRect/>
        </a:stretch>
      </xdr:blipFill>
      <xdr:spPr>
        <a:xfrm>
          <a:off x="9855200" y="975359"/>
          <a:ext cx="726432" cy="480619"/>
        </a:xfrm>
        <a:prstGeom prst="rect">
          <a:avLst/>
        </a:prstGeom>
      </xdr:spPr>
    </xdr:pic>
    <xdr:clientData/>
  </xdr:twoCellAnchor>
  <xdr:twoCellAnchor editAs="oneCell">
    <xdr:from>
      <xdr:col>12</xdr:col>
      <xdr:colOff>258385</xdr:colOff>
      <xdr:row>1</xdr:row>
      <xdr:rowOff>119858</xdr:rowOff>
    </xdr:from>
    <xdr:to>
      <xdr:col>13</xdr:col>
      <xdr:colOff>1200450</xdr:colOff>
      <xdr:row>1</xdr:row>
      <xdr:rowOff>355600</xdr:rowOff>
    </xdr:to>
    <xdr:pic>
      <xdr:nvPicPr>
        <xdr:cNvPr id="25" name="Picture 24">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4"/>
        <a:stretch>
          <a:fillRect/>
        </a:stretch>
      </xdr:blipFill>
      <xdr:spPr>
        <a:xfrm>
          <a:off x="11358185" y="1085058"/>
          <a:ext cx="1272265" cy="235742"/>
        </a:xfrm>
        <a:prstGeom prst="rect">
          <a:avLst/>
        </a:prstGeom>
      </xdr:spPr>
    </xdr:pic>
    <xdr:clientData/>
  </xdr:twoCellAnchor>
  <xdr:twoCellAnchor editAs="oneCell">
    <xdr:from>
      <xdr:col>3</xdr:col>
      <xdr:colOff>276013</xdr:colOff>
      <xdr:row>5</xdr:row>
      <xdr:rowOff>157480</xdr:rowOff>
    </xdr:from>
    <xdr:to>
      <xdr:col>3</xdr:col>
      <xdr:colOff>1239943</xdr:colOff>
      <xdr:row>5</xdr:row>
      <xdr:rowOff>391160</xdr:rowOff>
    </xdr:to>
    <xdr:pic>
      <xdr:nvPicPr>
        <xdr:cNvPr id="26" name="Picture 25">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15"/>
        <a:stretch>
          <a:fillRect/>
        </a:stretch>
      </xdr:blipFill>
      <xdr:spPr>
        <a:xfrm>
          <a:off x="2625513" y="4259580"/>
          <a:ext cx="963930" cy="233680"/>
        </a:xfrm>
        <a:prstGeom prst="rect">
          <a:avLst/>
        </a:prstGeom>
      </xdr:spPr>
    </xdr:pic>
    <xdr:clientData/>
  </xdr:twoCellAnchor>
  <xdr:twoCellAnchor editAs="oneCell">
    <xdr:from>
      <xdr:col>9</xdr:col>
      <xdr:colOff>92287</xdr:colOff>
      <xdr:row>5</xdr:row>
      <xdr:rowOff>147320</xdr:rowOff>
    </xdr:from>
    <xdr:to>
      <xdr:col>9</xdr:col>
      <xdr:colOff>1056217</xdr:colOff>
      <xdr:row>5</xdr:row>
      <xdr:rowOff>381000</xdr:rowOff>
    </xdr:to>
    <xdr:pic>
      <xdr:nvPicPr>
        <xdr:cNvPr id="29" name="Picture 28">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15"/>
        <a:stretch>
          <a:fillRect/>
        </a:stretch>
      </xdr:blipFill>
      <xdr:spPr>
        <a:xfrm>
          <a:off x="7813887" y="4249420"/>
          <a:ext cx="963930" cy="233680"/>
        </a:xfrm>
        <a:prstGeom prst="rect">
          <a:avLst/>
        </a:prstGeom>
      </xdr:spPr>
    </xdr:pic>
    <xdr:clientData/>
  </xdr:twoCellAnchor>
  <xdr:twoCellAnchor editAs="oneCell">
    <xdr:from>
      <xdr:col>5</xdr:col>
      <xdr:colOff>9613</xdr:colOff>
      <xdr:row>6</xdr:row>
      <xdr:rowOff>118534</xdr:rowOff>
    </xdr:from>
    <xdr:to>
      <xdr:col>5</xdr:col>
      <xdr:colOff>1100891</xdr:colOff>
      <xdr:row>6</xdr:row>
      <xdr:rowOff>389467</xdr:rowOff>
    </xdr:to>
    <xdr:pic>
      <xdr:nvPicPr>
        <xdr:cNvPr id="33" name="Picture 32">
          <a:extLst>
            <a:ext uri="{FF2B5EF4-FFF2-40B4-BE49-F238E27FC236}">
              <a16:creationId xmlns:a16="http://schemas.microsoft.com/office/drawing/2014/main" xmlns="" id="{00000000-0008-0000-0300-000021000000}"/>
            </a:ext>
          </a:extLst>
        </xdr:cNvPr>
        <xdr:cNvPicPr>
          <a:picLocks noChangeAspect="1"/>
        </xdr:cNvPicPr>
      </xdr:nvPicPr>
      <xdr:blipFill>
        <a:blip xmlns:r="http://schemas.openxmlformats.org/officeDocument/2006/relationships" r:embed="rId16"/>
        <a:stretch>
          <a:fillRect/>
        </a:stretch>
      </xdr:blipFill>
      <xdr:spPr>
        <a:xfrm>
          <a:off x="4403813" y="4715934"/>
          <a:ext cx="1091278" cy="270933"/>
        </a:xfrm>
        <a:prstGeom prst="rect">
          <a:avLst/>
        </a:prstGeom>
      </xdr:spPr>
    </xdr:pic>
    <xdr:clientData/>
  </xdr:twoCellAnchor>
  <xdr:twoCellAnchor editAs="oneCell">
    <xdr:from>
      <xdr:col>5</xdr:col>
      <xdr:colOff>83822</xdr:colOff>
      <xdr:row>7</xdr:row>
      <xdr:rowOff>149860</xdr:rowOff>
    </xdr:from>
    <xdr:to>
      <xdr:col>5</xdr:col>
      <xdr:colOff>1047752</xdr:colOff>
      <xdr:row>7</xdr:row>
      <xdr:rowOff>383540</xdr:rowOff>
    </xdr:to>
    <xdr:pic>
      <xdr:nvPicPr>
        <xdr:cNvPr id="42" name="Picture 41">
          <a:extLst>
            <a:ext uri="{FF2B5EF4-FFF2-40B4-BE49-F238E27FC236}">
              <a16:creationId xmlns:a16="http://schemas.microsoft.com/office/drawing/2014/main" xmlns="" id="{00000000-0008-0000-0300-00002A000000}"/>
            </a:ext>
          </a:extLst>
        </xdr:cNvPr>
        <xdr:cNvPicPr>
          <a:picLocks noChangeAspect="1"/>
        </xdr:cNvPicPr>
      </xdr:nvPicPr>
      <xdr:blipFill>
        <a:blip xmlns:r="http://schemas.openxmlformats.org/officeDocument/2006/relationships" r:embed="rId15"/>
        <a:stretch>
          <a:fillRect/>
        </a:stretch>
      </xdr:blipFill>
      <xdr:spPr>
        <a:xfrm>
          <a:off x="4478022" y="5242560"/>
          <a:ext cx="963930" cy="233680"/>
        </a:xfrm>
        <a:prstGeom prst="rect">
          <a:avLst/>
        </a:prstGeom>
      </xdr:spPr>
    </xdr:pic>
    <xdr:clientData/>
  </xdr:twoCellAnchor>
  <xdr:twoCellAnchor editAs="oneCell">
    <xdr:from>
      <xdr:col>13</xdr:col>
      <xdr:colOff>164254</xdr:colOff>
      <xdr:row>7</xdr:row>
      <xdr:rowOff>157314</xdr:rowOff>
    </xdr:from>
    <xdr:to>
      <xdr:col>13</xdr:col>
      <xdr:colOff>997374</xdr:colOff>
      <xdr:row>7</xdr:row>
      <xdr:rowOff>383540</xdr:rowOff>
    </xdr:to>
    <xdr:pic>
      <xdr:nvPicPr>
        <xdr:cNvPr id="46" name="Picture 45">
          <a:extLst>
            <a:ext uri="{FF2B5EF4-FFF2-40B4-BE49-F238E27FC236}">
              <a16:creationId xmlns:a16="http://schemas.microsoft.com/office/drawing/2014/main" xmlns="" id="{00000000-0008-0000-0300-00002E000000}"/>
            </a:ext>
          </a:extLst>
        </xdr:cNvPr>
        <xdr:cNvPicPr>
          <a:picLocks noChangeAspect="1"/>
        </xdr:cNvPicPr>
      </xdr:nvPicPr>
      <xdr:blipFill>
        <a:blip xmlns:r="http://schemas.openxmlformats.org/officeDocument/2006/relationships" r:embed="rId17"/>
        <a:stretch>
          <a:fillRect/>
        </a:stretch>
      </xdr:blipFill>
      <xdr:spPr>
        <a:xfrm>
          <a:off x="11213254" y="5250014"/>
          <a:ext cx="833120" cy="226226"/>
        </a:xfrm>
        <a:prstGeom prst="rect">
          <a:avLst/>
        </a:prstGeom>
      </xdr:spPr>
    </xdr:pic>
    <xdr:clientData/>
  </xdr:twoCellAnchor>
  <xdr:twoCellAnchor editAs="oneCell">
    <xdr:from>
      <xdr:col>13</xdr:col>
      <xdr:colOff>46829</xdr:colOff>
      <xdr:row>6</xdr:row>
      <xdr:rowOff>165130</xdr:rowOff>
    </xdr:from>
    <xdr:to>
      <xdr:col>13</xdr:col>
      <xdr:colOff>1121301</xdr:colOff>
      <xdr:row>6</xdr:row>
      <xdr:rowOff>389470</xdr:rowOff>
    </xdr:to>
    <xdr:pic>
      <xdr:nvPicPr>
        <xdr:cNvPr id="49" name="Picture 48">
          <a:extLst>
            <a:ext uri="{FF2B5EF4-FFF2-40B4-BE49-F238E27FC236}">
              <a16:creationId xmlns:a16="http://schemas.microsoft.com/office/drawing/2014/main" xmlns="" id="{00000000-0008-0000-0300-000031000000}"/>
            </a:ext>
          </a:extLst>
        </xdr:cNvPr>
        <xdr:cNvPicPr>
          <a:picLocks noChangeAspect="1"/>
        </xdr:cNvPicPr>
      </xdr:nvPicPr>
      <xdr:blipFill>
        <a:blip xmlns:r="http://schemas.openxmlformats.org/officeDocument/2006/relationships" r:embed="rId18"/>
        <a:stretch>
          <a:fillRect/>
        </a:stretch>
      </xdr:blipFill>
      <xdr:spPr>
        <a:xfrm>
          <a:off x="11095829" y="4762530"/>
          <a:ext cx="1074472" cy="224340"/>
        </a:xfrm>
        <a:prstGeom prst="rect">
          <a:avLst/>
        </a:prstGeom>
      </xdr:spPr>
    </xdr:pic>
    <xdr:clientData/>
  </xdr:twoCellAnchor>
  <xdr:twoCellAnchor editAs="oneCell">
    <xdr:from>
      <xdr:col>9</xdr:col>
      <xdr:colOff>39242</xdr:colOff>
      <xdr:row>6</xdr:row>
      <xdr:rowOff>135470</xdr:rowOff>
    </xdr:from>
    <xdr:to>
      <xdr:col>9</xdr:col>
      <xdr:colOff>1134754</xdr:colOff>
      <xdr:row>6</xdr:row>
      <xdr:rowOff>406403</xdr:rowOff>
    </xdr:to>
    <xdr:pic>
      <xdr:nvPicPr>
        <xdr:cNvPr id="50" name="Picture 49">
          <a:extLst>
            <a:ext uri="{FF2B5EF4-FFF2-40B4-BE49-F238E27FC236}">
              <a16:creationId xmlns:a16="http://schemas.microsoft.com/office/drawing/2014/main" xmlns="" id="{00000000-0008-0000-0300-000032000000}"/>
            </a:ext>
          </a:extLst>
        </xdr:cNvPr>
        <xdr:cNvPicPr>
          <a:picLocks noChangeAspect="1"/>
        </xdr:cNvPicPr>
      </xdr:nvPicPr>
      <xdr:blipFill>
        <a:blip xmlns:r="http://schemas.openxmlformats.org/officeDocument/2006/relationships" r:embed="rId16"/>
        <a:stretch>
          <a:fillRect/>
        </a:stretch>
      </xdr:blipFill>
      <xdr:spPr>
        <a:xfrm>
          <a:off x="7760842" y="4732870"/>
          <a:ext cx="1095512" cy="270933"/>
        </a:xfrm>
        <a:prstGeom prst="rect">
          <a:avLst/>
        </a:prstGeom>
      </xdr:spPr>
    </xdr:pic>
    <xdr:clientData/>
  </xdr:twoCellAnchor>
  <xdr:twoCellAnchor editAs="oneCell">
    <xdr:from>
      <xdr:col>10</xdr:col>
      <xdr:colOff>327105</xdr:colOff>
      <xdr:row>6</xdr:row>
      <xdr:rowOff>135472</xdr:rowOff>
    </xdr:from>
    <xdr:to>
      <xdr:col>11</xdr:col>
      <xdr:colOff>1079717</xdr:colOff>
      <xdr:row>6</xdr:row>
      <xdr:rowOff>406405</xdr:rowOff>
    </xdr:to>
    <xdr:pic>
      <xdr:nvPicPr>
        <xdr:cNvPr id="51" name="Picture 50">
          <a:extLst>
            <a:ext uri="{FF2B5EF4-FFF2-40B4-BE49-F238E27FC236}">
              <a16:creationId xmlns:a16="http://schemas.microsoft.com/office/drawing/2014/main" xmlns="" id="{00000000-0008-0000-0300-000033000000}"/>
            </a:ext>
          </a:extLst>
        </xdr:cNvPr>
        <xdr:cNvPicPr>
          <a:picLocks noChangeAspect="1"/>
        </xdr:cNvPicPr>
      </xdr:nvPicPr>
      <xdr:blipFill>
        <a:blip xmlns:r="http://schemas.openxmlformats.org/officeDocument/2006/relationships" r:embed="rId16"/>
        <a:stretch>
          <a:fillRect/>
        </a:stretch>
      </xdr:blipFill>
      <xdr:spPr>
        <a:xfrm>
          <a:off x="9699705" y="4440772"/>
          <a:ext cx="1095512" cy="270933"/>
        </a:xfrm>
        <a:prstGeom prst="rect">
          <a:avLst/>
        </a:prstGeom>
      </xdr:spPr>
    </xdr:pic>
    <xdr:clientData/>
  </xdr:twoCellAnchor>
  <xdr:twoCellAnchor editAs="oneCell">
    <xdr:from>
      <xdr:col>7</xdr:col>
      <xdr:colOff>42602</xdr:colOff>
      <xdr:row>6</xdr:row>
      <xdr:rowOff>165132</xdr:rowOff>
    </xdr:from>
    <xdr:to>
      <xdr:col>7</xdr:col>
      <xdr:colOff>1117074</xdr:colOff>
      <xdr:row>6</xdr:row>
      <xdr:rowOff>389472</xdr:rowOff>
    </xdr:to>
    <xdr:pic>
      <xdr:nvPicPr>
        <xdr:cNvPr id="52" name="Picture 51">
          <a:extLst>
            <a:ext uri="{FF2B5EF4-FFF2-40B4-BE49-F238E27FC236}">
              <a16:creationId xmlns:a16="http://schemas.microsoft.com/office/drawing/2014/main" xmlns="" id="{00000000-0008-0000-0300-000034000000}"/>
            </a:ext>
          </a:extLst>
        </xdr:cNvPr>
        <xdr:cNvPicPr>
          <a:picLocks noChangeAspect="1"/>
        </xdr:cNvPicPr>
      </xdr:nvPicPr>
      <xdr:blipFill>
        <a:blip xmlns:r="http://schemas.openxmlformats.org/officeDocument/2006/relationships" r:embed="rId18"/>
        <a:stretch>
          <a:fillRect/>
        </a:stretch>
      </xdr:blipFill>
      <xdr:spPr>
        <a:xfrm>
          <a:off x="6100502" y="4762532"/>
          <a:ext cx="1074472" cy="224340"/>
        </a:xfrm>
        <a:prstGeom prst="rect">
          <a:avLst/>
        </a:prstGeom>
      </xdr:spPr>
    </xdr:pic>
    <xdr:clientData/>
  </xdr:twoCellAnchor>
  <xdr:twoCellAnchor editAs="oneCell">
    <xdr:from>
      <xdr:col>9</xdr:col>
      <xdr:colOff>117689</xdr:colOff>
      <xdr:row>7</xdr:row>
      <xdr:rowOff>149860</xdr:rowOff>
    </xdr:from>
    <xdr:to>
      <xdr:col>9</xdr:col>
      <xdr:colOff>1081619</xdr:colOff>
      <xdr:row>7</xdr:row>
      <xdr:rowOff>383540</xdr:rowOff>
    </xdr:to>
    <xdr:pic>
      <xdr:nvPicPr>
        <xdr:cNvPr id="39" name="Picture 38">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5"/>
        <a:stretch>
          <a:fillRect/>
        </a:stretch>
      </xdr:blipFill>
      <xdr:spPr>
        <a:xfrm>
          <a:off x="7839289" y="5242560"/>
          <a:ext cx="963930" cy="233680"/>
        </a:xfrm>
        <a:prstGeom prst="rect">
          <a:avLst/>
        </a:prstGeom>
      </xdr:spPr>
    </xdr:pic>
    <xdr:clientData/>
  </xdr:twoCellAnchor>
  <xdr:twoCellAnchor editAs="oneCell">
    <xdr:from>
      <xdr:col>7</xdr:col>
      <xdr:colOff>207435</xdr:colOff>
      <xdr:row>7</xdr:row>
      <xdr:rowOff>155621</xdr:rowOff>
    </xdr:from>
    <xdr:to>
      <xdr:col>7</xdr:col>
      <xdr:colOff>1040555</xdr:colOff>
      <xdr:row>7</xdr:row>
      <xdr:rowOff>381847</xdr:rowOff>
    </xdr:to>
    <xdr:pic>
      <xdr:nvPicPr>
        <xdr:cNvPr id="40" name="Picture 39">
          <a:extLst>
            <a:ext uri="{FF2B5EF4-FFF2-40B4-BE49-F238E27FC236}">
              <a16:creationId xmlns:a16="http://schemas.microsoft.com/office/drawing/2014/main" xmlns="" id="{00000000-0008-0000-0300-000028000000}"/>
            </a:ext>
          </a:extLst>
        </xdr:cNvPr>
        <xdr:cNvPicPr>
          <a:picLocks noChangeAspect="1"/>
        </xdr:cNvPicPr>
      </xdr:nvPicPr>
      <xdr:blipFill>
        <a:blip xmlns:r="http://schemas.openxmlformats.org/officeDocument/2006/relationships" r:embed="rId17"/>
        <a:stretch>
          <a:fillRect/>
        </a:stretch>
      </xdr:blipFill>
      <xdr:spPr>
        <a:xfrm>
          <a:off x="6265335" y="5248321"/>
          <a:ext cx="833120" cy="226226"/>
        </a:xfrm>
        <a:prstGeom prst="rect">
          <a:avLst/>
        </a:prstGeom>
      </xdr:spPr>
    </xdr:pic>
    <xdr:clientData/>
  </xdr:twoCellAnchor>
  <xdr:twoCellAnchor editAs="oneCell">
    <xdr:from>
      <xdr:col>3</xdr:col>
      <xdr:colOff>241300</xdr:colOff>
      <xdr:row>6</xdr:row>
      <xdr:rowOff>114300</xdr:rowOff>
    </xdr:from>
    <xdr:to>
      <xdr:col>3</xdr:col>
      <xdr:colOff>1332578</xdr:colOff>
      <xdr:row>6</xdr:row>
      <xdr:rowOff>385233</xdr:rowOff>
    </xdr:to>
    <xdr:pic>
      <xdr:nvPicPr>
        <xdr:cNvPr id="44" name="Picture 43">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16"/>
        <a:stretch>
          <a:fillRect/>
        </a:stretch>
      </xdr:blipFill>
      <xdr:spPr>
        <a:xfrm>
          <a:off x="2590800" y="4419600"/>
          <a:ext cx="1091278" cy="270933"/>
        </a:xfrm>
        <a:prstGeom prst="rect">
          <a:avLst/>
        </a:prstGeom>
      </xdr:spPr>
    </xdr:pic>
    <xdr:clientData/>
  </xdr:twoCellAnchor>
  <xdr:twoCellAnchor editAs="oneCell">
    <xdr:from>
      <xdr:col>3</xdr:col>
      <xdr:colOff>127000</xdr:colOff>
      <xdr:row>4</xdr:row>
      <xdr:rowOff>152400</xdr:rowOff>
    </xdr:from>
    <xdr:to>
      <xdr:col>3</xdr:col>
      <xdr:colOff>1340708</xdr:colOff>
      <xdr:row>4</xdr:row>
      <xdr:rowOff>368300</xdr:rowOff>
    </xdr:to>
    <xdr:pic>
      <xdr:nvPicPr>
        <xdr:cNvPr id="47" name="Picture 46">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9"/>
        <a:stretch>
          <a:fillRect/>
        </a:stretch>
      </xdr:blipFill>
      <xdr:spPr>
        <a:xfrm>
          <a:off x="2489200" y="2552700"/>
          <a:ext cx="1213708" cy="215900"/>
        </a:xfrm>
        <a:prstGeom prst="rect">
          <a:avLst/>
        </a:prstGeom>
      </xdr:spPr>
    </xdr:pic>
    <xdr:clientData/>
  </xdr:twoCellAnchor>
  <xdr:twoCellAnchor editAs="oneCell">
    <xdr:from>
      <xdr:col>4</xdr:col>
      <xdr:colOff>279400</xdr:colOff>
      <xdr:row>4</xdr:row>
      <xdr:rowOff>152400</xdr:rowOff>
    </xdr:from>
    <xdr:to>
      <xdr:col>5</xdr:col>
      <xdr:colOff>1104898</xdr:colOff>
      <xdr:row>4</xdr:row>
      <xdr:rowOff>357897</xdr:rowOff>
    </xdr:to>
    <xdr:pic>
      <xdr:nvPicPr>
        <xdr:cNvPr id="48" name="Picture 47">
          <a:extLst>
            <a:ext uri="{FF2B5EF4-FFF2-40B4-BE49-F238E27FC236}">
              <a16:creationId xmlns:a16="http://schemas.microsoft.com/office/drawing/2014/main" xmlns="" id="{00000000-0008-0000-0300-000030000000}"/>
            </a:ext>
          </a:extLst>
        </xdr:cNvPr>
        <xdr:cNvPicPr>
          <a:picLocks noChangeAspect="1"/>
        </xdr:cNvPicPr>
      </xdr:nvPicPr>
      <xdr:blipFill>
        <a:blip xmlns:r="http://schemas.openxmlformats.org/officeDocument/2006/relationships" r:embed="rId20"/>
        <a:stretch>
          <a:fillRect/>
        </a:stretch>
      </xdr:blipFill>
      <xdr:spPr>
        <a:xfrm>
          <a:off x="4419600" y="2552700"/>
          <a:ext cx="1168398" cy="205497"/>
        </a:xfrm>
        <a:prstGeom prst="rect">
          <a:avLst/>
        </a:prstGeom>
      </xdr:spPr>
    </xdr:pic>
    <xdr:clientData/>
  </xdr:twoCellAnchor>
  <xdr:twoCellAnchor editAs="oneCell">
    <xdr:from>
      <xdr:col>6</xdr:col>
      <xdr:colOff>228600</xdr:colOff>
      <xdr:row>4</xdr:row>
      <xdr:rowOff>101600</xdr:rowOff>
    </xdr:from>
    <xdr:to>
      <xdr:col>7</xdr:col>
      <xdr:colOff>1181100</xdr:colOff>
      <xdr:row>4</xdr:row>
      <xdr:rowOff>381057</xdr:rowOff>
    </xdr:to>
    <xdr:pic>
      <xdr:nvPicPr>
        <xdr:cNvPr id="53" name="Picture 52">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21"/>
        <a:stretch>
          <a:fillRect/>
        </a:stretch>
      </xdr:blipFill>
      <xdr:spPr>
        <a:xfrm>
          <a:off x="6108700" y="2501900"/>
          <a:ext cx="1308100" cy="279457"/>
        </a:xfrm>
        <a:prstGeom prst="rect">
          <a:avLst/>
        </a:prstGeom>
      </xdr:spPr>
    </xdr:pic>
    <xdr:clientData/>
  </xdr:twoCellAnchor>
  <xdr:twoCellAnchor editAs="oneCell">
    <xdr:from>
      <xdr:col>10</xdr:col>
      <xdr:colOff>254000</xdr:colOff>
      <xdr:row>4</xdr:row>
      <xdr:rowOff>139700</xdr:rowOff>
    </xdr:from>
    <xdr:to>
      <xdr:col>11</xdr:col>
      <xdr:colOff>1166705</xdr:colOff>
      <xdr:row>4</xdr:row>
      <xdr:rowOff>360940</xdr:rowOff>
    </xdr:to>
    <xdr:pic>
      <xdr:nvPicPr>
        <xdr:cNvPr id="54" name="Picture 53">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626600" y="2540000"/>
          <a:ext cx="1255605" cy="221240"/>
        </a:xfrm>
        <a:prstGeom prst="rect">
          <a:avLst/>
        </a:prstGeom>
      </xdr:spPr>
    </xdr:pic>
    <xdr:clientData/>
  </xdr:twoCellAnchor>
  <xdr:twoCellAnchor editAs="oneCell">
    <xdr:from>
      <xdr:col>5</xdr:col>
      <xdr:colOff>38100</xdr:colOff>
      <xdr:row>5</xdr:row>
      <xdr:rowOff>152400</xdr:rowOff>
    </xdr:from>
    <xdr:to>
      <xdr:col>5</xdr:col>
      <xdr:colOff>1002030</xdr:colOff>
      <xdr:row>5</xdr:row>
      <xdr:rowOff>386080</xdr:rowOff>
    </xdr:to>
    <xdr:pic>
      <xdr:nvPicPr>
        <xdr:cNvPr id="55" name="Picture 54">
          <a:extLst>
            <a:ext uri="{FF2B5EF4-FFF2-40B4-BE49-F238E27FC236}">
              <a16:creationId xmlns:a16="http://schemas.microsoft.com/office/drawing/2014/main" xmlns="" id="{00000000-0008-0000-0300-000037000000}"/>
            </a:ext>
          </a:extLst>
        </xdr:cNvPr>
        <xdr:cNvPicPr>
          <a:picLocks noChangeAspect="1"/>
        </xdr:cNvPicPr>
      </xdr:nvPicPr>
      <xdr:blipFill>
        <a:blip xmlns:r="http://schemas.openxmlformats.org/officeDocument/2006/relationships" r:embed="rId15"/>
        <a:stretch>
          <a:fillRect/>
        </a:stretch>
      </xdr:blipFill>
      <xdr:spPr>
        <a:xfrm>
          <a:off x="4521200" y="3962400"/>
          <a:ext cx="963930" cy="233680"/>
        </a:xfrm>
        <a:prstGeom prst="rect">
          <a:avLst/>
        </a:prstGeom>
      </xdr:spPr>
    </xdr:pic>
    <xdr:clientData/>
  </xdr:twoCellAnchor>
  <xdr:twoCellAnchor editAs="oneCell">
    <xdr:from>
      <xdr:col>7</xdr:col>
      <xdr:colOff>114300</xdr:colOff>
      <xdr:row>5</xdr:row>
      <xdr:rowOff>139700</xdr:rowOff>
    </xdr:from>
    <xdr:to>
      <xdr:col>7</xdr:col>
      <xdr:colOff>947420</xdr:colOff>
      <xdr:row>5</xdr:row>
      <xdr:rowOff>365926</xdr:rowOff>
    </xdr:to>
    <xdr:pic>
      <xdr:nvPicPr>
        <xdr:cNvPr id="56" name="Picture 55">
          <a:extLst>
            <a:ext uri="{FF2B5EF4-FFF2-40B4-BE49-F238E27FC236}">
              <a16:creationId xmlns:a16="http://schemas.microsoft.com/office/drawing/2014/main" xmlns="" id="{00000000-0008-0000-0300-000038000000}"/>
            </a:ext>
          </a:extLst>
        </xdr:cNvPr>
        <xdr:cNvPicPr>
          <a:picLocks noChangeAspect="1"/>
        </xdr:cNvPicPr>
      </xdr:nvPicPr>
      <xdr:blipFill>
        <a:blip xmlns:r="http://schemas.openxmlformats.org/officeDocument/2006/relationships" r:embed="rId17"/>
        <a:stretch>
          <a:fillRect/>
        </a:stretch>
      </xdr:blipFill>
      <xdr:spPr>
        <a:xfrm>
          <a:off x="6350000" y="3949700"/>
          <a:ext cx="833120" cy="226226"/>
        </a:xfrm>
        <a:prstGeom prst="rect">
          <a:avLst/>
        </a:prstGeom>
      </xdr:spPr>
    </xdr:pic>
    <xdr:clientData/>
  </xdr:twoCellAnchor>
  <xdr:twoCellAnchor editAs="oneCell">
    <xdr:from>
      <xdr:col>11</xdr:col>
      <xdr:colOff>127000</xdr:colOff>
      <xdr:row>5</xdr:row>
      <xdr:rowOff>139700</xdr:rowOff>
    </xdr:from>
    <xdr:to>
      <xdr:col>11</xdr:col>
      <xdr:colOff>960120</xdr:colOff>
      <xdr:row>5</xdr:row>
      <xdr:rowOff>365926</xdr:rowOff>
    </xdr:to>
    <xdr:pic>
      <xdr:nvPicPr>
        <xdr:cNvPr id="57" name="Picture 56">
          <a:extLst>
            <a:ext uri="{FF2B5EF4-FFF2-40B4-BE49-F238E27FC236}">
              <a16:creationId xmlns:a16="http://schemas.microsoft.com/office/drawing/2014/main" xmlns="" id="{00000000-0008-0000-0300-000039000000}"/>
            </a:ext>
          </a:extLst>
        </xdr:cNvPr>
        <xdr:cNvPicPr>
          <a:picLocks noChangeAspect="1"/>
        </xdr:cNvPicPr>
      </xdr:nvPicPr>
      <xdr:blipFill>
        <a:blip xmlns:r="http://schemas.openxmlformats.org/officeDocument/2006/relationships" r:embed="rId17"/>
        <a:stretch>
          <a:fillRect/>
        </a:stretch>
      </xdr:blipFill>
      <xdr:spPr>
        <a:xfrm>
          <a:off x="9842500" y="3949700"/>
          <a:ext cx="833120" cy="226226"/>
        </a:xfrm>
        <a:prstGeom prst="rect">
          <a:avLst/>
        </a:prstGeom>
      </xdr:spPr>
    </xdr:pic>
    <xdr:clientData/>
  </xdr:twoCellAnchor>
  <xdr:twoCellAnchor editAs="oneCell">
    <xdr:from>
      <xdr:col>13</xdr:col>
      <xdr:colOff>127000</xdr:colOff>
      <xdr:row>5</xdr:row>
      <xdr:rowOff>139700</xdr:rowOff>
    </xdr:from>
    <xdr:to>
      <xdr:col>13</xdr:col>
      <xdr:colOff>960120</xdr:colOff>
      <xdr:row>5</xdr:row>
      <xdr:rowOff>365926</xdr:rowOff>
    </xdr:to>
    <xdr:pic>
      <xdr:nvPicPr>
        <xdr:cNvPr id="58" name="Picture 57">
          <a:extLst>
            <a:ext uri="{FF2B5EF4-FFF2-40B4-BE49-F238E27FC236}">
              <a16:creationId xmlns:a16="http://schemas.microsoft.com/office/drawing/2014/main" xmlns="" id="{00000000-0008-0000-0300-00003A000000}"/>
            </a:ext>
          </a:extLst>
        </xdr:cNvPr>
        <xdr:cNvPicPr>
          <a:picLocks noChangeAspect="1"/>
        </xdr:cNvPicPr>
      </xdr:nvPicPr>
      <xdr:blipFill>
        <a:blip xmlns:r="http://schemas.openxmlformats.org/officeDocument/2006/relationships" r:embed="rId17"/>
        <a:stretch>
          <a:fillRect/>
        </a:stretch>
      </xdr:blipFill>
      <xdr:spPr>
        <a:xfrm>
          <a:off x="11569700" y="3949700"/>
          <a:ext cx="833120" cy="226226"/>
        </a:xfrm>
        <a:prstGeom prst="rect">
          <a:avLst/>
        </a:prstGeom>
      </xdr:spPr>
    </xdr:pic>
    <xdr:clientData/>
  </xdr:twoCellAnchor>
  <xdr:twoCellAnchor editAs="oneCell">
    <xdr:from>
      <xdr:col>3</xdr:col>
      <xdr:colOff>279400</xdr:colOff>
      <xdr:row>7</xdr:row>
      <xdr:rowOff>127000</xdr:rowOff>
    </xdr:from>
    <xdr:to>
      <xdr:col>3</xdr:col>
      <xdr:colOff>1243330</xdr:colOff>
      <xdr:row>7</xdr:row>
      <xdr:rowOff>360680</xdr:rowOff>
    </xdr:to>
    <xdr:pic>
      <xdr:nvPicPr>
        <xdr:cNvPr id="59" name="Picture 58">
          <a:extLst>
            <a:ext uri="{FF2B5EF4-FFF2-40B4-BE49-F238E27FC236}">
              <a16:creationId xmlns:a16="http://schemas.microsoft.com/office/drawing/2014/main" xmlns="" id="{00000000-0008-0000-0300-00003B000000}"/>
            </a:ext>
          </a:extLst>
        </xdr:cNvPr>
        <xdr:cNvPicPr>
          <a:picLocks noChangeAspect="1"/>
        </xdr:cNvPicPr>
      </xdr:nvPicPr>
      <xdr:blipFill>
        <a:blip xmlns:r="http://schemas.openxmlformats.org/officeDocument/2006/relationships" r:embed="rId15"/>
        <a:stretch>
          <a:fillRect/>
        </a:stretch>
      </xdr:blipFill>
      <xdr:spPr>
        <a:xfrm>
          <a:off x="2641600" y="4927600"/>
          <a:ext cx="963930" cy="233680"/>
        </a:xfrm>
        <a:prstGeom prst="rect">
          <a:avLst/>
        </a:prstGeom>
      </xdr:spPr>
    </xdr:pic>
    <xdr:clientData/>
  </xdr:twoCellAnchor>
  <xdr:twoCellAnchor editAs="oneCell">
    <xdr:from>
      <xdr:col>11</xdr:col>
      <xdr:colOff>139700</xdr:colOff>
      <xdr:row>7</xdr:row>
      <xdr:rowOff>152400</xdr:rowOff>
    </xdr:from>
    <xdr:to>
      <xdr:col>11</xdr:col>
      <xdr:colOff>972820</xdr:colOff>
      <xdr:row>7</xdr:row>
      <xdr:rowOff>378626</xdr:rowOff>
    </xdr:to>
    <xdr:pic>
      <xdr:nvPicPr>
        <xdr:cNvPr id="60" name="Picture 59">
          <a:extLst>
            <a:ext uri="{FF2B5EF4-FFF2-40B4-BE49-F238E27FC236}">
              <a16:creationId xmlns:a16="http://schemas.microsoft.com/office/drawing/2014/main" xmlns="" id="{00000000-0008-0000-0300-00003C000000}"/>
            </a:ext>
          </a:extLst>
        </xdr:cNvPr>
        <xdr:cNvPicPr>
          <a:picLocks noChangeAspect="1"/>
        </xdr:cNvPicPr>
      </xdr:nvPicPr>
      <xdr:blipFill>
        <a:blip xmlns:r="http://schemas.openxmlformats.org/officeDocument/2006/relationships" r:embed="rId17"/>
        <a:stretch>
          <a:fillRect/>
        </a:stretch>
      </xdr:blipFill>
      <xdr:spPr>
        <a:xfrm>
          <a:off x="9855200" y="4953000"/>
          <a:ext cx="833120" cy="226226"/>
        </a:xfrm>
        <a:prstGeom prst="rect">
          <a:avLst/>
        </a:prstGeom>
      </xdr:spPr>
    </xdr:pic>
    <xdr:clientData/>
  </xdr:twoCellAnchor>
  <xdr:twoCellAnchor editAs="oneCell">
    <xdr:from>
      <xdr:col>1</xdr:col>
      <xdr:colOff>901700</xdr:colOff>
      <xdr:row>0</xdr:row>
      <xdr:rowOff>0</xdr:rowOff>
    </xdr:from>
    <xdr:to>
      <xdr:col>1</xdr:col>
      <xdr:colOff>1866900</xdr:colOff>
      <xdr:row>1</xdr:row>
      <xdr:rowOff>0</xdr:rowOff>
    </xdr:to>
    <xdr:pic>
      <xdr:nvPicPr>
        <xdr:cNvPr id="41" name="Picture 40">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901700" y="0"/>
          <a:ext cx="965200" cy="965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698500</xdr:colOff>
      <xdr:row>0</xdr:row>
      <xdr:rowOff>0</xdr:rowOff>
    </xdr:from>
    <xdr:to>
      <xdr:col>1</xdr:col>
      <xdr:colOff>939800</xdr:colOff>
      <xdr:row>3</xdr:row>
      <xdr:rowOff>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8500" y="0"/>
          <a:ext cx="1066800" cy="1066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23888</xdr:colOff>
      <xdr:row>0</xdr:row>
      <xdr:rowOff>63500</xdr:rowOff>
    </xdr:from>
    <xdr:to>
      <xdr:col>2</xdr:col>
      <xdr:colOff>812800</xdr:colOff>
      <xdr:row>1</xdr:row>
      <xdr:rowOff>992112</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488" y="63500"/>
          <a:ext cx="1093712" cy="1093712"/>
        </a:xfrm>
        <a:prstGeom prst="rect">
          <a:avLst/>
        </a:prstGeom>
      </xdr:spPr>
    </xdr:pic>
    <xdr:clientData/>
  </xdr:twoCellAnchor>
</xdr:wsDr>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 Id="rId11" Type="http://schemas.openxmlformats.org/officeDocument/2006/relationships/ctrlProp" Target="../ctrlProps/ctrlProp9.xml"/><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1" Type="http://schemas.openxmlformats.org/officeDocument/2006/relationships/hyperlink" Target="https://koi-724ki.marketingautomation.services/net/m?md=S3ViUxJ7mmm%2FvbFLs0NKRw%3D%3D" TargetMode="External"/><Relationship Id="rId12" Type="http://schemas.openxmlformats.org/officeDocument/2006/relationships/hyperlink" Target="https://koi-724ki.marketingautomation.services/net/m?md=UEZve7RGlFI3ICMLLjFiZg%3D%3D" TargetMode="External"/><Relationship Id="rId13" Type="http://schemas.openxmlformats.org/officeDocument/2006/relationships/hyperlink" Target="https://koi-724ki.marketingautomation.services/net/m?md=v6Fm0WQMVYxZIIzRnHjwmg%3D%3D" TargetMode="External"/><Relationship Id="rId14" Type="http://schemas.openxmlformats.org/officeDocument/2006/relationships/hyperlink" Target="https://koi-724ki.marketingautomation.services/net/m?md=Vqh%2Bn9xi1oSVa8sXYQqtbw%3D%3D" TargetMode="External"/><Relationship Id="rId15" Type="http://schemas.openxmlformats.org/officeDocument/2006/relationships/drawing" Target="../drawings/drawing3.xml"/><Relationship Id="rId16" Type="http://schemas.openxmlformats.org/officeDocument/2006/relationships/vmlDrawing" Target="../drawings/vmlDrawing2.vml"/><Relationship Id="rId17" Type="http://schemas.openxmlformats.org/officeDocument/2006/relationships/ctrlProp" Target="../ctrlProps/ctrlProp10.xml"/><Relationship Id="rId18" Type="http://schemas.openxmlformats.org/officeDocument/2006/relationships/ctrlProp" Target="../ctrlProps/ctrlProp11.xml"/><Relationship Id="rId19" Type="http://schemas.openxmlformats.org/officeDocument/2006/relationships/ctrlProp" Target="../ctrlProps/ctrlProp12.xml"/><Relationship Id="rId1" Type="http://schemas.openxmlformats.org/officeDocument/2006/relationships/hyperlink" Target="https://koi-724ki.marketingautomation.services/net/m?md=CpZ1p5HQf7ILw4VULBH3nw%3D%3D" TargetMode="External"/><Relationship Id="rId2" Type="http://schemas.openxmlformats.org/officeDocument/2006/relationships/hyperlink" Target="https://koi-724ki.marketingautomation.services/net/m?md=S3ViUxJ7mmm%2FvbFLs0NKRw%3D%3D" TargetMode="External"/><Relationship Id="rId3" Type="http://schemas.openxmlformats.org/officeDocument/2006/relationships/hyperlink" Target="https://koi-724ki.marketingautomation.services/net/m?md=UEZve7RGlFI3ICMLLjFiZg%3D%3D" TargetMode="External"/><Relationship Id="rId4" Type="http://schemas.openxmlformats.org/officeDocument/2006/relationships/hyperlink" Target="https://koi-724ki.marketingautomation.services/net/m?md=v6Fm0WQMVYxZIIzRnHjwmg%3D%3D" TargetMode="External"/><Relationship Id="rId5" Type="http://schemas.openxmlformats.org/officeDocument/2006/relationships/hyperlink" Target="https://koi-724ki.marketingautomation.services/net/m?md=Vqh%2Bn9xi1oSVa8sXYQqtbw%3D%3D" TargetMode="External"/><Relationship Id="rId6" Type="http://schemas.openxmlformats.org/officeDocument/2006/relationships/hyperlink" Target="https://koi-724ki.marketingautomation.services/net/m?md=zXG8BzmDgffL%2BcxJPg0%2ByQ%3D%3D" TargetMode="External"/><Relationship Id="rId7" Type="http://schemas.openxmlformats.org/officeDocument/2006/relationships/hyperlink" Target="http://lp.sharpspring.com/get-a-demo/" TargetMode="External"/><Relationship Id="rId8" Type="http://schemas.openxmlformats.org/officeDocument/2006/relationships/hyperlink" Target="http://lp.sharpspring.com/get-a-demo/" TargetMode="External"/><Relationship Id="rId9" Type="http://schemas.openxmlformats.org/officeDocument/2006/relationships/hyperlink" Target="https://koi-724ki.marketingautomation.services/net/m?md=zXG8BzmDgffL%2BcxJPg0%2ByQ%3D%3D" TargetMode="External"/><Relationship Id="rId10" Type="http://schemas.openxmlformats.org/officeDocument/2006/relationships/hyperlink" Target="https://koi-724ki.marketingautomation.services/net/m?md=CpZ1p5HQf7ILw4VULBH3nw%3D%3D"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www.capterra.com/landing-page-software/spotlight/150363/Act-On/Act-On%20Software" TargetMode="External"/><Relationship Id="rId21" Type="http://schemas.openxmlformats.org/officeDocument/2006/relationships/hyperlink" Target="https://www.g2crowd.com/survey_responses/act-on-review-117140" TargetMode="External"/><Relationship Id="rId22" Type="http://schemas.openxmlformats.org/officeDocument/2006/relationships/hyperlink" Target="https://www.g2crowd.com/survey_responses/act-on-review-117140" TargetMode="External"/><Relationship Id="rId23" Type="http://schemas.openxmlformats.org/officeDocument/2006/relationships/hyperlink" Target="https://www.g2crowd.com/survey_responses/infusionsoft-review-27267" TargetMode="External"/><Relationship Id="rId24" Type="http://schemas.openxmlformats.org/officeDocument/2006/relationships/hyperlink" Target="https://www.g2crowd.com/survey_responses/infusionsoft-review-27267" TargetMode="External"/><Relationship Id="rId25" Type="http://schemas.openxmlformats.org/officeDocument/2006/relationships/hyperlink" Target="http://www.capterra.com/contact-management-software/spotlight/132846/Infusionsoft/Infusionsoft" TargetMode="External"/><Relationship Id="rId26" Type="http://schemas.openxmlformats.org/officeDocument/2006/relationships/hyperlink" Target="http://www.capterra.com/contact-management-software/spotlight/132846/Infusionsoft/Infusionsoft" TargetMode="External"/><Relationship Id="rId27" Type="http://schemas.openxmlformats.org/officeDocument/2006/relationships/hyperlink" Target="https://www.trustradius.com/reviews/infusionsoft-2016-06-27-16-05-24" TargetMode="External"/><Relationship Id="rId28" Type="http://schemas.openxmlformats.org/officeDocument/2006/relationships/hyperlink" Target="https://www.trustradius.com/reviews/infusionsoft-2016-06-27-16-05-24" TargetMode="External"/><Relationship Id="rId29" Type="http://schemas.openxmlformats.org/officeDocument/2006/relationships/hyperlink" Target="https://www.trustradius.com/reviews/pardot-2015-07-20-13-01-59" TargetMode="External"/><Relationship Id="rId1" Type="http://schemas.openxmlformats.org/officeDocument/2006/relationships/hyperlink" Target="https://www.g2crowd.com/survey_responses/sharpspring-review-153834" TargetMode="External"/><Relationship Id="rId2" Type="http://schemas.openxmlformats.org/officeDocument/2006/relationships/hyperlink" Target="https://www.g2crowd.com/survey_responses/sharpspring-review-153834" TargetMode="External"/><Relationship Id="rId3" Type="http://schemas.openxmlformats.org/officeDocument/2006/relationships/hyperlink" Target="http://www.martechadvisor.com/reviewdetails/823/mark-cohen-sharpspring-2-review/" TargetMode="External"/><Relationship Id="rId4" Type="http://schemas.openxmlformats.org/officeDocument/2006/relationships/hyperlink" Target="http://www.martechadvisor.com/reviewdetails/823/mark-cohen-sharpspring-2-review/" TargetMode="External"/><Relationship Id="rId5" Type="http://schemas.openxmlformats.org/officeDocument/2006/relationships/hyperlink" Target="https://www.g2crowd.com/survey_responses/hubspot-review-164880" TargetMode="External"/><Relationship Id="rId30" Type="http://schemas.openxmlformats.org/officeDocument/2006/relationships/hyperlink" Target="https://www.trustradius.com/reviews/pardot-2015-07-20-13-01-59" TargetMode="External"/><Relationship Id="rId31" Type="http://schemas.openxmlformats.org/officeDocument/2006/relationships/hyperlink" Target="https://www.g2crowd.com/survey_responses/pardot-review-142293" TargetMode="External"/><Relationship Id="rId32" Type="http://schemas.openxmlformats.org/officeDocument/2006/relationships/hyperlink" Target="https://www.g2crowd.com/survey_responses/pardot-review-142293" TargetMode="External"/><Relationship Id="rId9" Type="http://schemas.openxmlformats.org/officeDocument/2006/relationships/hyperlink" Target="http://www.capterra.com/landing-page-software/spotlight/82534/HubSpot/HubSpot" TargetMode="External"/><Relationship Id="rId6" Type="http://schemas.openxmlformats.org/officeDocument/2006/relationships/hyperlink" Target="https://www.g2crowd.com/survey_responses/hubspot-review-164880" TargetMode="External"/><Relationship Id="rId7" Type="http://schemas.openxmlformats.org/officeDocument/2006/relationships/hyperlink" Target="https://www.trustradius.com/reviews/hubspot-2013-11-15-15-26-52" TargetMode="External"/><Relationship Id="rId8" Type="http://schemas.openxmlformats.org/officeDocument/2006/relationships/hyperlink" Target="https://www.trustradius.com/reviews/hubspot-2013-11-15-15-26-52" TargetMode="External"/><Relationship Id="rId33" Type="http://schemas.openxmlformats.org/officeDocument/2006/relationships/hyperlink" Target="http://www.softwareadvice.com/marketing/pardot-profile/?reviews=2" TargetMode="External"/><Relationship Id="rId34" Type="http://schemas.openxmlformats.org/officeDocument/2006/relationships/hyperlink" Target="http://www.softwareadvice.com/marketing/pardot-profile/?reviews=2" TargetMode="External"/><Relationship Id="rId35" Type="http://schemas.openxmlformats.org/officeDocument/2006/relationships/hyperlink" Target="http://www.martechadvisor.com/reviewdetails/812/jack-edward-heald-sharpspring-2-review/" TargetMode="External"/><Relationship Id="rId36" Type="http://schemas.openxmlformats.org/officeDocument/2006/relationships/hyperlink" Target="http://www.martechadvisor.com/reviewdetails/812/jack-edward-heald-sharpspring-2-review/" TargetMode="External"/><Relationship Id="rId10" Type="http://schemas.openxmlformats.org/officeDocument/2006/relationships/hyperlink" Target="http://www.capterra.com/landing-page-software/spotlight/82534/HubSpot/HubSpot" TargetMode="External"/><Relationship Id="rId11" Type="http://schemas.openxmlformats.org/officeDocument/2006/relationships/hyperlink" Target="https://www.g2crowd.com/survey_responses/marketo-review-138262" TargetMode="External"/><Relationship Id="rId12" Type="http://schemas.openxmlformats.org/officeDocument/2006/relationships/hyperlink" Target="https://www.g2crowd.com/survey_responses/marketo-review-138262" TargetMode="External"/><Relationship Id="rId13" Type="http://schemas.openxmlformats.org/officeDocument/2006/relationships/hyperlink" Target="https://www.crowdreviews.com/marketo" TargetMode="External"/><Relationship Id="rId14" Type="http://schemas.openxmlformats.org/officeDocument/2006/relationships/hyperlink" Target="https://www.crowdreviews.com/marketo" TargetMode="External"/><Relationship Id="rId15" Type="http://schemas.openxmlformats.org/officeDocument/2006/relationships/hyperlink" Target="https://www.trustradius.com/reviews/marketo-2016-07-25-14-25-53" TargetMode="External"/><Relationship Id="rId16" Type="http://schemas.openxmlformats.org/officeDocument/2006/relationships/hyperlink" Target="https://www.trustradius.com/reviews/marketo-2016-07-25-14-25-53" TargetMode="External"/><Relationship Id="rId17" Type="http://schemas.openxmlformats.org/officeDocument/2006/relationships/hyperlink" Target="https://www.trustradius.com/reviews/act-on-2015-11-25-07-02-14" TargetMode="External"/><Relationship Id="rId18" Type="http://schemas.openxmlformats.org/officeDocument/2006/relationships/hyperlink" Target="https://www.trustradius.com/reviews/act-on-2015-11-25-07-02-14" TargetMode="External"/><Relationship Id="rId19" Type="http://schemas.openxmlformats.org/officeDocument/2006/relationships/hyperlink" Target="http://www.capterra.com/landing-page-software/spotlight/150363/Act-On/Act-On%20Software" TargetMode="External"/><Relationship Id="rId37" Type="http://schemas.openxmlformats.org/officeDocument/2006/relationships/hyperlink" Target="http://lp.sharpspring.com/get-a-demo/" TargetMode="External"/><Relationship Id="rId38" Type="http://schemas.openxmlformats.org/officeDocument/2006/relationships/hyperlink" Target="http://lp.sharpspring.com/get-a-demo/" TargetMode="External"/><Relationship Id="rId39" Type="http://schemas.openxmlformats.org/officeDocument/2006/relationships/hyperlink" Target="http://lp.sharpspring.com/get-a-demo/" TargetMode="External"/><Relationship Id="rId40"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lp.sharpspring.com/get-a-demo/"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lp.sharpspring.com/get-a-demo/" TargetMode="Externa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00FF"/>
  </sheetPr>
  <dimension ref="A1:J17"/>
  <sheetViews>
    <sheetView workbookViewId="0">
      <selection activeCell="A3" sqref="A3"/>
    </sheetView>
  </sheetViews>
  <sheetFormatPr baseColWidth="10" defaultColWidth="10.83203125" defaultRowHeight="13" x14ac:dyDescent="0.15"/>
  <cols>
    <col min="1" max="1" width="10.83203125" style="5"/>
    <col min="2" max="2" width="149.1640625" style="5" customWidth="1"/>
    <col min="3" max="3" width="10.83203125" style="5" customWidth="1"/>
    <col min="4" max="16384" width="10.83203125" style="5"/>
  </cols>
  <sheetData>
    <row r="1" spans="1:10" x14ac:dyDescent="0.15">
      <c r="A1" s="8"/>
      <c r="B1" s="8"/>
      <c r="C1" s="123"/>
      <c r="D1" s="124"/>
      <c r="E1" s="8"/>
      <c r="F1" s="8"/>
      <c r="G1" s="8"/>
    </row>
    <row r="2" spans="1:10" ht="81" customHeight="1" x14ac:dyDescent="0.15">
      <c r="A2" s="8"/>
      <c r="B2" s="9"/>
      <c r="C2" s="8"/>
      <c r="D2" s="8"/>
      <c r="E2" s="8"/>
      <c r="F2" s="12"/>
      <c r="G2" s="12"/>
      <c r="H2" s="4"/>
      <c r="I2" s="4"/>
      <c r="J2" s="4"/>
    </row>
    <row r="3" spans="1:10" ht="26" customHeight="1" x14ac:dyDescent="0.15">
      <c r="F3" s="4"/>
      <c r="G3" s="4"/>
      <c r="H3" s="4"/>
      <c r="I3" s="4"/>
      <c r="J3" s="4"/>
    </row>
    <row r="4" spans="1:10" ht="45" x14ac:dyDescent="0.45">
      <c r="B4" s="93" t="s">
        <v>149</v>
      </c>
      <c r="F4" s="4"/>
      <c r="G4" s="4"/>
      <c r="H4" s="4"/>
      <c r="I4" s="4"/>
      <c r="J4" s="4"/>
    </row>
    <row r="5" spans="1:10" ht="19" customHeight="1" x14ac:dyDescent="0.2">
      <c r="B5" s="94" t="s">
        <v>145</v>
      </c>
      <c r="F5" s="4"/>
      <c r="G5" s="4"/>
      <c r="H5" s="4"/>
      <c r="I5" s="4"/>
      <c r="J5" s="4"/>
    </row>
    <row r="6" spans="1:10" ht="26" customHeight="1" x14ac:dyDescent="0.15">
      <c r="F6" s="4"/>
      <c r="G6" s="4"/>
      <c r="H6" s="4"/>
      <c r="I6" s="4"/>
      <c r="J6" s="4"/>
    </row>
    <row r="7" spans="1:10" ht="72" x14ac:dyDescent="0.2">
      <c r="B7" s="82" t="s">
        <v>167</v>
      </c>
      <c r="E7" s="4"/>
      <c r="F7" s="4"/>
      <c r="G7" s="4"/>
      <c r="H7" s="4"/>
      <c r="I7" s="4"/>
      <c r="J7" s="4"/>
    </row>
    <row r="8" spans="1:10" ht="22" customHeight="1" x14ac:dyDescent="0.2">
      <c r="B8" s="32"/>
      <c r="E8" s="4"/>
      <c r="F8" s="4"/>
      <c r="G8" s="4"/>
      <c r="H8" s="4"/>
      <c r="I8" s="4"/>
      <c r="J8" s="4"/>
    </row>
    <row r="9" spans="1:10" ht="18" x14ac:dyDescent="0.2">
      <c r="B9" s="10" t="s">
        <v>95</v>
      </c>
      <c r="D9" s="4"/>
      <c r="E9" s="4"/>
      <c r="F9" s="6"/>
      <c r="G9" s="6"/>
      <c r="H9" s="6"/>
      <c r="I9" s="6"/>
      <c r="J9" s="6"/>
    </row>
    <row r="10" spans="1:10" ht="18" x14ac:dyDescent="0.2">
      <c r="B10" s="11" t="s">
        <v>115</v>
      </c>
      <c r="D10" s="4"/>
      <c r="E10" s="4"/>
    </row>
    <row r="11" spans="1:10" ht="18" x14ac:dyDescent="0.2">
      <c r="B11" s="11" t="s">
        <v>114</v>
      </c>
      <c r="D11" s="4"/>
      <c r="E11" s="4"/>
    </row>
    <row r="12" spans="1:10" ht="18" x14ac:dyDescent="0.2">
      <c r="B12" s="11" t="s">
        <v>132</v>
      </c>
      <c r="D12" s="4"/>
      <c r="E12" s="6"/>
    </row>
    <row r="13" spans="1:10" ht="18" x14ac:dyDescent="0.2">
      <c r="B13" s="11" t="s">
        <v>113</v>
      </c>
      <c r="D13" s="6"/>
    </row>
    <row r="14" spans="1:10" ht="17" customHeight="1" x14ac:dyDescent="0.2">
      <c r="B14" s="11" t="s">
        <v>158</v>
      </c>
    </row>
    <row r="15" spans="1:10" ht="18" x14ac:dyDescent="0.2">
      <c r="B15" s="7"/>
    </row>
    <row r="16" spans="1:10" ht="33" customHeight="1" x14ac:dyDescent="0.3">
      <c r="B16" s="97" t="s">
        <v>148</v>
      </c>
    </row>
    <row r="17" spans="2:2" ht="18" x14ac:dyDescent="0.2">
      <c r="B17" s="95"/>
    </row>
  </sheetData>
  <mergeCells count="1">
    <mergeCell ref="C1:D1"/>
  </mergeCells>
  <pageMargins left="0.7" right="0.7" top="0.75" bottom="0.75" header="0.3" footer="0.3"/>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6600"/>
  </sheetPr>
  <dimension ref="A1:S109"/>
  <sheetViews>
    <sheetView workbookViewId="0">
      <selection activeCell="F7" sqref="F7"/>
    </sheetView>
  </sheetViews>
  <sheetFormatPr baseColWidth="10" defaultColWidth="10.83203125" defaultRowHeight="13" x14ac:dyDescent="0.15"/>
  <cols>
    <col min="1" max="1" width="10.83203125" style="5"/>
    <col min="2" max="2" width="4.6640625" style="5" customWidth="1"/>
    <col min="3" max="3" width="4" style="5" customWidth="1"/>
    <col min="4" max="4" width="7.5" style="5" customWidth="1"/>
    <col min="5" max="5" width="15.6640625" style="5" customWidth="1"/>
    <col min="6" max="6" width="11.83203125" style="5" customWidth="1"/>
    <col min="7" max="7" width="15.83203125" style="5" customWidth="1"/>
    <col min="8" max="8" width="6.1640625" style="5" customWidth="1"/>
    <col min="9" max="9" width="11.83203125" style="5" customWidth="1"/>
    <col min="10" max="10" width="9.83203125" style="5" customWidth="1"/>
    <col min="11" max="11" width="11.83203125" style="5" customWidth="1"/>
    <col min="12" max="12" width="10.6640625" style="5" customWidth="1"/>
    <col min="13" max="14" width="10.83203125" style="5"/>
    <col min="15" max="15" width="1.83203125" style="5" customWidth="1"/>
    <col min="16" max="16" width="10.83203125" style="5" hidden="1" customWidth="1"/>
    <col min="17" max="17" width="4.5" style="5" hidden="1" customWidth="1"/>
    <col min="18" max="18" width="2.83203125" style="5" hidden="1" customWidth="1"/>
    <col min="19" max="19" width="4.6640625" style="5" hidden="1" customWidth="1"/>
    <col min="20" max="16384" width="10.83203125" style="5"/>
  </cols>
  <sheetData>
    <row r="1" spans="1:19" x14ac:dyDescent="0.15">
      <c r="A1" s="8"/>
      <c r="B1" s="8"/>
      <c r="C1" s="8"/>
      <c r="D1" s="8"/>
      <c r="E1" s="8"/>
      <c r="F1" s="8"/>
      <c r="G1" s="8"/>
      <c r="H1" s="8"/>
      <c r="I1" s="8"/>
      <c r="J1" s="8"/>
      <c r="K1" s="8"/>
      <c r="L1" s="8"/>
      <c r="M1" s="8"/>
      <c r="N1" s="8"/>
      <c r="O1" s="8"/>
      <c r="P1" s="8"/>
      <c r="Q1" s="8"/>
      <c r="R1" s="8"/>
      <c r="S1" s="8"/>
    </row>
    <row r="2" spans="1:19" ht="81" customHeight="1" x14ac:dyDescent="0.15">
      <c r="A2" s="8"/>
      <c r="B2" s="9"/>
      <c r="C2" s="8"/>
      <c r="D2" s="8"/>
      <c r="E2" s="8"/>
      <c r="F2" s="12"/>
      <c r="G2" s="12"/>
      <c r="H2" s="12"/>
      <c r="I2" s="12"/>
      <c r="J2" s="12"/>
      <c r="K2" s="8"/>
      <c r="L2" s="8"/>
      <c r="M2" s="8"/>
      <c r="N2" s="8"/>
      <c r="O2" s="8"/>
      <c r="P2" s="8"/>
      <c r="Q2" s="8"/>
      <c r="R2" s="8"/>
      <c r="S2" s="8"/>
    </row>
    <row r="3" spans="1:19" ht="90" customHeight="1" x14ac:dyDescent="0.2">
      <c r="B3" s="127" t="s">
        <v>159</v>
      </c>
      <c r="C3" s="127"/>
      <c r="D3" s="127"/>
      <c r="E3" s="127"/>
      <c r="F3" s="127"/>
      <c r="G3" s="127"/>
      <c r="H3" s="127"/>
      <c r="I3" s="127"/>
      <c r="J3" s="127"/>
      <c r="K3" s="127"/>
      <c r="L3" s="127"/>
      <c r="M3" s="127"/>
      <c r="N3" s="127"/>
    </row>
    <row r="4" spans="1:19" x14ac:dyDescent="0.15">
      <c r="C4" s="4"/>
      <c r="D4" s="4"/>
      <c r="E4" s="4"/>
      <c r="F4" s="4"/>
      <c r="G4" s="4"/>
      <c r="H4" s="4"/>
      <c r="I4" s="4"/>
      <c r="J4" s="4"/>
    </row>
    <row r="5" spans="1:19" x14ac:dyDescent="0.15">
      <c r="D5" s="4"/>
      <c r="E5" s="4"/>
      <c r="F5" s="6"/>
      <c r="G5" s="6"/>
      <c r="H5" s="6"/>
      <c r="I5" s="6"/>
      <c r="J5" s="6"/>
    </row>
    <row r="6" spans="1:19" ht="33" customHeight="1" x14ac:dyDescent="0.15">
      <c r="B6" s="50" t="s">
        <v>97</v>
      </c>
      <c r="C6" s="13"/>
      <c r="D6" s="13"/>
      <c r="E6" s="4"/>
    </row>
    <row r="7" spans="1:19" ht="22" customHeight="1" x14ac:dyDescent="0.2">
      <c r="B7" s="14" t="s">
        <v>28</v>
      </c>
      <c r="C7" s="11"/>
      <c r="E7" s="30"/>
      <c r="F7" s="31"/>
      <c r="G7" s="30"/>
      <c r="H7" s="30"/>
      <c r="I7" s="30"/>
      <c r="J7" s="30"/>
    </row>
    <row r="8" spans="1:19" ht="22" customHeight="1" x14ac:dyDescent="0.2">
      <c r="B8" s="14"/>
      <c r="C8" s="11"/>
      <c r="E8" s="30"/>
      <c r="F8" s="30"/>
      <c r="G8" s="30"/>
      <c r="H8" s="30"/>
      <c r="I8" s="30"/>
      <c r="J8" s="30"/>
    </row>
    <row r="9" spans="1:19" ht="22" customHeight="1" x14ac:dyDescent="0.2">
      <c r="B9" s="14" t="s">
        <v>27</v>
      </c>
      <c r="C9" s="11"/>
      <c r="E9" s="30"/>
      <c r="F9" s="31"/>
      <c r="G9" s="30"/>
      <c r="H9" s="30"/>
      <c r="I9" s="30"/>
      <c r="J9" s="30"/>
    </row>
    <row r="10" spans="1:19" ht="22" customHeight="1" x14ac:dyDescent="0.2">
      <c r="B10" s="14"/>
      <c r="C10" s="11"/>
      <c r="E10" s="30"/>
      <c r="F10" s="30"/>
      <c r="G10" s="30"/>
      <c r="H10" s="30"/>
      <c r="I10" s="30"/>
      <c r="J10" s="30"/>
    </row>
    <row r="11" spans="1:19" ht="22" customHeight="1" x14ac:dyDescent="0.2">
      <c r="B11" s="14" t="s">
        <v>26</v>
      </c>
      <c r="C11" s="11"/>
      <c r="E11" s="30"/>
      <c r="F11" s="31"/>
      <c r="G11" s="30"/>
      <c r="H11" s="30"/>
      <c r="I11" s="30"/>
      <c r="J11" s="30"/>
    </row>
    <row r="12" spans="1:19" ht="22" customHeight="1" x14ac:dyDescent="0.2">
      <c r="B12" s="14"/>
      <c r="C12" s="11"/>
      <c r="E12" s="30"/>
      <c r="F12" s="30"/>
      <c r="G12" s="30"/>
      <c r="H12" s="30"/>
      <c r="I12" s="30"/>
      <c r="J12" s="30"/>
    </row>
    <row r="13" spans="1:19" ht="22" customHeight="1" x14ac:dyDescent="0.2">
      <c r="B13" s="68"/>
      <c r="C13" s="11"/>
      <c r="E13" s="72" t="s">
        <v>119</v>
      </c>
      <c r="F13" s="73">
        <f>F7+F9+F11</f>
        <v>0</v>
      </c>
      <c r="G13" s="30"/>
      <c r="H13" s="30"/>
      <c r="I13" s="30"/>
      <c r="J13" s="30"/>
    </row>
    <row r="14" spans="1:19" ht="22" customHeight="1" x14ac:dyDescent="0.2">
      <c r="B14" s="14"/>
      <c r="C14" s="11"/>
      <c r="D14" s="11"/>
      <c r="E14" s="30"/>
      <c r="F14" s="30"/>
      <c r="G14" s="30"/>
      <c r="H14" s="30"/>
      <c r="I14" s="30"/>
      <c r="J14" s="30"/>
    </row>
    <row r="15" spans="1:19" ht="22" customHeight="1" x14ac:dyDescent="0.2">
      <c r="B15" s="14" t="s">
        <v>160</v>
      </c>
      <c r="C15" s="11"/>
      <c r="D15" s="13"/>
      <c r="E15" s="30"/>
      <c r="F15" s="30"/>
      <c r="G15" s="30"/>
      <c r="H15" s="30"/>
      <c r="I15" s="49">
        <v>10000</v>
      </c>
      <c r="J15" s="30"/>
    </row>
    <row r="16" spans="1:19" ht="22" customHeight="1" x14ac:dyDescent="0.2">
      <c r="B16" s="14"/>
      <c r="C16" s="11"/>
      <c r="D16" s="13"/>
      <c r="E16" s="30"/>
      <c r="F16" s="30"/>
      <c r="G16" s="30"/>
      <c r="H16" s="30"/>
      <c r="I16" s="30"/>
      <c r="J16" s="30"/>
    </row>
    <row r="17" spans="1:14" ht="22" customHeight="1" x14ac:dyDescent="0.2">
      <c r="B17" s="14" t="s">
        <v>161</v>
      </c>
      <c r="C17" s="11"/>
      <c r="D17" s="13"/>
      <c r="E17" s="30"/>
      <c r="F17" s="30"/>
      <c r="G17" s="30"/>
      <c r="H17" s="30"/>
      <c r="I17" s="30"/>
      <c r="K17" s="49">
        <v>250000</v>
      </c>
      <c r="L17" s="11"/>
    </row>
    <row r="18" spans="1:14" ht="22" customHeight="1" x14ac:dyDescent="0.2">
      <c r="B18" s="14"/>
      <c r="C18" s="11"/>
      <c r="D18" s="13"/>
      <c r="E18" s="30"/>
      <c r="F18" s="30"/>
      <c r="G18" s="30"/>
      <c r="H18" s="30"/>
      <c r="I18" s="30"/>
      <c r="J18" s="30"/>
    </row>
    <row r="19" spans="1:14" ht="22" customHeight="1" x14ac:dyDescent="0.2">
      <c r="A19" s="69"/>
      <c r="B19" s="69"/>
      <c r="C19" s="70"/>
      <c r="D19" s="71"/>
      <c r="E19" s="72" t="s">
        <v>120</v>
      </c>
      <c r="F19" s="75">
        <f>I15+K17</f>
        <v>260000</v>
      </c>
      <c r="G19" s="30"/>
      <c r="H19" s="30"/>
      <c r="I19" s="30"/>
      <c r="J19" s="30"/>
    </row>
    <row r="20" spans="1:14" ht="22" customHeight="1" x14ac:dyDescent="0.15"/>
    <row r="21" spans="1:14" ht="22" customHeight="1" x14ac:dyDescent="0.2">
      <c r="B21" s="15" t="s">
        <v>162</v>
      </c>
      <c r="C21" s="14"/>
      <c r="D21" s="13"/>
    </row>
    <row r="22" spans="1:14" ht="39" customHeight="1" x14ac:dyDescent="0.2">
      <c r="B22" s="129" t="s">
        <v>96</v>
      </c>
      <c r="C22" s="130"/>
      <c r="D22" s="130"/>
      <c r="E22" s="130"/>
      <c r="F22" s="130"/>
      <c r="G22" s="130"/>
      <c r="H22" s="130"/>
      <c r="I22" s="130"/>
      <c r="J22" s="130"/>
      <c r="K22" s="130"/>
      <c r="L22" s="130"/>
      <c r="M22" s="130"/>
      <c r="N22" s="130"/>
    </row>
    <row r="23" spans="1:14" ht="22" customHeight="1" x14ac:dyDescent="0.2">
      <c r="B23" s="11"/>
      <c r="C23" s="11"/>
    </row>
    <row r="24" spans="1:14" ht="22" customHeight="1" x14ac:dyDescent="0.15">
      <c r="B24" s="33"/>
      <c r="C24" s="128" t="s">
        <v>58</v>
      </c>
      <c r="D24" s="128"/>
      <c r="E24" s="128"/>
      <c r="F24" s="128"/>
      <c r="I24" s="33" t="s">
        <v>68</v>
      </c>
      <c r="J24" s="33"/>
    </row>
    <row r="25" spans="1:14" ht="22" customHeight="1" x14ac:dyDescent="0.2">
      <c r="B25" s="11"/>
      <c r="D25" s="21"/>
    </row>
    <row r="26" spans="1:14" ht="22" customHeight="1" x14ac:dyDescent="0.15">
      <c r="B26" s="33"/>
      <c r="C26" s="128" t="s">
        <v>59</v>
      </c>
      <c r="D26" s="128"/>
      <c r="E26" s="128"/>
      <c r="F26" s="128"/>
      <c r="I26" s="81" t="s">
        <v>69</v>
      </c>
      <c r="J26" s="81"/>
    </row>
    <row r="27" spans="1:14" ht="22" customHeight="1" x14ac:dyDescent="0.2">
      <c r="B27" s="11"/>
      <c r="D27" s="21"/>
    </row>
    <row r="28" spans="1:14" ht="22" customHeight="1" x14ac:dyDescent="0.15">
      <c r="B28" s="33"/>
      <c r="C28" s="128" t="s">
        <v>60</v>
      </c>
      <c r="D28" s="128"/>
      <c r="E28" s="128"/>
      <c r="F28" s="128"/>
      <c r="I28" s="81" t="s">
        <v>70</v>
      </c>
      <c r="J28" s="81"/>
      <c r="K28" s="81"/>
    </row>
    <row r="29" spans="1:14" ht="22" customHeight="1" x14ac:dyDescent="0.2">
      <c r="B29" s="11"/>
      <c r="D29" s="22"/>
    </row>
    <row r="30" spans="1:14" ht="22" customHeight="1" x14ac:dyDescent="0.15">
      <c r="B30" s="33"/>
      <c r="C30" s="128" t="s">
        <v>98</v>
      </c>
      <c r="D30" s="128"/>
      <c r="E30" s="128"/>
      <c r="I30" s="81" t="s">
        <v>62</v>
      </c>
      <c r="J30" s="81"/>
    </row>
    <row r="31" spans="1:14" ht="22" customHeight="1" x14ac:dyDescent="0.2">
      <c r="B31" s="11"/>
      <c r="D31" s="22"/>
    </row>
    <row r="32" spans="1:14" ht="22" customHeight="1" x14ac:dyDescent="0.15">
      <c r="B32" s="33"/>
      <c r="C32" s="128" t="s">
        <v>99</v>
      </c>
      <c r="D32" s="128"/>
      <c r="E32" s="128"/>
      <c r="F32" s="128"/>
      <c r="G32" s="128"/>
    </row>
    <row r="33" spans="2:19" ht="22" customHeight="1" x14ac:dyDescent="0.2">
      <c r="B33" s="11"/>
      <c r="D33" s="22"/>
    </row>
    <row r="34" spans="2:19" ht="30" x14ac:dyDescent="0.3">
      <c r="B34" s="96" t="s">
        <v>146</v>
      </c>
      <c r="D34" s="21"/>
    </row>
    <row r="35" spans="2:19" ht="43" customHeight="1" x14ac:dyDescent="0.15">
      <c r="B35" s="125" t="s">
        <v>163</v>
      </c>
      <c r="C35" s="126"/>
      <c r="D35" s="126"/>
      <c r="E35" s="126"/>
      <c r="F35" s="126"/>
      <c r="G35" s="126"/>
      <c r="H35" s="126"/>
      <c r="I35" s="126"/>
      <c r="J35" s="126"/>
      <c r="K35" s="126"/>
      <c r="L35" s="126"/>
      <c r="M35" s="126"/>
      <c r="N35" s="126"/>
      <c r="O35" s="126"/>
      <c r="P35" s="126"/>
      <c r="Q35" s="126"/>
      <c r="R35" s="126"/>
      <c r="S35" s="126"/>
    </row>
    <row r="36" spans="2:19" ht="22" customHeight="1" x14ac:dyDescent="0.2">
      <c r="B36" s="11"/>
      <c r="D36" s="21"/>
    </row>
    <row r="37" spans="2:19" ht="22" customHeight="1" x14ac:dyDescent="0.15">
      <c r="B37" s="33"/>
      <c r="C37" s="128"/>
      <c r="D37" s="128"/>
      <c r="E37" s="128"/>
      <c r="F37" s="128"/>
    </row>
    <row r="38" spans="2:19" ht="22" customHeight="1" x14ac:dyDescent="0.15"/>
    <row r="39" spans="2:19" ht="22" customHeight="1" x14ac:dyDescent="0.15">
      <c r="B39" s="33"/>
      <c r="C39" s="128"/>
      <c r="D39" s="128"/>
      <c r="E39" s="128"/>
      <c r="F39" s="33"/>
    </row>
    <row r="57" spans="8:11" x14ac:dyDescent="0.15">
      <c r="H57" s="5" t="s">
        <v>122</v>
      </c>
      <c r="I57" s="5" t="s">
        <v>16</v>
      </c>
      <c r="J57" s="5" t="s">
        <v>169</v>
      </c>
      <c r="K57" s="5" t="s">
        <v>170</v>
      </c>
    </row>
    <row r="58" spans="8:11" x14ac:dyDescent="0.15">
      <c r="H58" s="5" t="s">
        <v>171</v>
      </c>
      <c r="I58" s="120">
        <v>1500</v>
      </c>
      <c r="J58" s="121">
        <v>450</v>
      </c>
      <c r="K58" s="122"/>
    </row>
    <row r="59" spans="8:11" x14ac:dyDescent="0.15">
      <c r="H59" s="5" t="s">
        <v>172</v>
      </c>
      <c r="I59" s="120">
        <v>10000</v>
      </c>
      <c r="J59" s="121">
        <v>650</v>
      </c>
      <c r="K59" s="122"/>
    </row>
    <row r="60" spans="8:11" x14ac:dyDescent="0.15">
      <c r="H60" s="5" t="s">
        <v>173</v>
      </c>
      <c r="I60" s="120">
        <v>20000</v>
      </c>
      <c r="J60" s="121">
        <v>875</v>
      </c>
      <c r="K60" s="121">
        <v>10</v>
      </c>
    </row>
    <row r="62" spans="8:11" x14ac:dyDescent="0.15">
      <c r="H62" s="5" t="s">
        <v>34</v>
      </c>
      <c r="J62" s="121">
        <v>1800</v>
      </c>
    </row>
    <row r="70" spans="2:13" ht="11" customHeight="1" x14ac:dyDescent="0.15"/>
    <row r="71" spans="2:13" x14ac:dyDescent="0.15">
      <c r="B71" s="23"/>
      <c r="C71" s="23"/>
      <c r="D71" s="23"/>
      <c r="E71" s="23"/>
      <c r="F71" s="23"/>
      <c r="G71" s="23"/>
      <c r="H71" s="23"/>
      <c r="I71" s="23"/>
      <c r="J71" s="23"/>
      <c r="K71" s="24"/>
    </row>
    <row r="72" spans="2:13" x14ac:dyDescent="0.15">
      <c r="B72" s="23"/>
      <c r="C72" s="23"/>
      <c r="D72" s="23"/>
      <c r="E72" s="23"/>
      <c r="F72" s="23"/>
      <c r="G72" s="23"/>
      <c r="H72" s="23"/>
      <c r="I72" s="23"/>
      <c r="J72" s="23"/>
      <c r="K72" s="24"/>
    </row>
    <row r="73" spans="2:13" x14ac:dyDescent="0.15">
      <c r="B73" s="23"/>
      <c r="C73" s="23"/>
      <c r="D73" s="23"/>
      <c r="E73" s="23" t="s">
        <v>31</v>
      </c>
      <c r="F73" s="23" t="s">
        <v>32</v>
      </c>
      <c r="G73" s="23" t="s">
        <v>3</v>
      </c>
      <c r="H73" s="23" t="s">
        <v>4</v>
      </c>
      <c r="I73" s="23" t="s">
        <v>5</v>
      </c>
      <c r="J73" s="23" t="s">
        <v>6</v>
      </c>
      <c r="K73" s="23" t="s">
        <v>1</v>
      </c>
    </row>
    <row r="74" spans="2:13" x14ac:dyDescent="0.15">
      <c r="B74" s="23"/>
      <c r="C74" s="23"/>
      <c r="D74" s="23" t="s">
        <v>33</v>
      </c>
      <c r="E74" s="23"/>
      <c r="F74" s="23" t="b">
        <f t="shared" ref="F74:K74" si="0">IF(COUNTIF(F87:F107,TRUE)&gt;0,TRUE)</f>
        <v>1</v>
      </c>
      <c r="G74" s="23" t="b">
        <f t="shared" si="0"/>
        <v>1</v>
      </c>
      <c r="H74" s="23" t="b">
        <f t="shared" si="0"/>
        <v>1</v>
      </c>
      <c r="I74" s="23" t="b">
        <f t="shared" si="0"/>
        <v>1</v>
      </c>
      <c r="J74" s="23" t="b">
        <f t="shared" si="0"/>
        <v>1</v>
      </c>
      <c r="K74" s="23" t="b">
        <f t="shared" si="0"/>
        <v>1</v>
      </c>
    </row>
    <row r="76" spans="2:13" x14ac:dyDescent="0.15">
      <c r="B76" s="23"/>
      <c r="C76" s="23"/>
      <c r="D76" s="23"/>
      <c r="E76" s="23"/>
      <c r="F76" s="23"/>
      <c r="G76" s="23"/>
      <c r="H76" s="23"/>
      <c r="I76" s="23"/>
      <c r="J76" s="23"/>
      <c r="K76" s="24"/>
      <c r="M76" s="23" t="s">
        <v>46</v>
      </c>
    </row>
    <row r="77" spans="2:13" x14ac:dyDescent="0.15">
      <c r="B77" s="23"/>
      <c r="C77" s="23"/>
      <c r="D77" s="23"/>
      <c r="E77" s="23"/>
      <c r="F77" s="23"/>
      <c r="G77" s="23"/>
      <c r="H77" s="23"/>
      <c r="I77" s="23"/>
      <c r="J77" s="23"/>
      <c r="K77" s="23"/>
      <c r="M77" s="23" t="s">
        <v>47</v>
      </c>
    </row>
    <row r="78" spans="2:13" x14ac:dyDescent="0.15">
      <c r="B78" s="23"/>
      <c r="C78" s="23"/>
      <c r="D78" s="23" t="s">
        <v>9</v>
      </c>
      <c r="E78" s="23"/>
      <c r="F78" s="25">
        <f>IF(F74,2400,800)*O87</f>
        <v>2400</v>
      </c>
      <c r="G78" s="26">
        <f>2400*O87</f>
        <v>2400</v>
      </c>
      <c r="H78" s="25">
        <f>IF(H74,2000,600)*O87</f>
        <v>2000</v>
      </c>
      <c r="I78" s="25">
        <f>IF(I74,2000,1000)*O87</f>
        <v>2000</v>
      </c>
      <c r="J78" s="25">
        <f>IF(J74,599,379)*O87</f>
        <v>599</v>
      </c>
      <c r="K78" s="25">
        <f>IF(F19&lt;(I58+1),J58,IF(F19&lt;(I59+1),J59,J60))*O87</f>
        <v>875</v>
      </c>
      <c r="M78" s="23" t="s">
        <v>48</v>
      </c>
    </row>
    <row r="79" spans="2:13" x14ac:dyDescent="0.15">
      <c r="B79" s="23"/>
      <c r="C79" s="23"/>
      <c r="D79" s="23" t="s">
        <v>34</v>
      </c>
      <c r="E79" s="23"/>
      <c r="F79" s="25">
        <f>IF(F74,5000,3000)*O87</f>
        <v>5000</v>
      </c>
      <c r="G79" s="26">
        <f>4500*O87</f>
        <v>4500</v>
      </c>
      <c r="H79" s="25">
        <f>2000*O87</f>
        <v>2000</v>
      </c>
      <c r="I79" s="25">
        <f>3000*O87</f>
        <v>3000</v>
      </c>
      <c r="J79" s="25">
        <f>2999*O87</f>
        <v>2999</v>
      </c>
      <c r="K79" s="25">
        <f>J62*O87</f>
        <v>1800</v>
      </c>
    </row>
    <row r="80" spans="2:13" x14ac:dyDescent="0.15">
      <c r="B80" s="23"/>
      <c r="C80" s="23"/>
      <c r="D80" s="23"/>
      <c r="E80" s="23"/>
      <c r="F80" s="23"/>
      <c r="G80" s="23"/>
      <c r="H80" s="23"/>
      <c r="I80" s="23"/>
      <c r="J80" s="23"/>
      <c r="K80" s="23"/>
    </row>
    <row r="81" spans="2:15" x14ac:dyDescent="0.15">
      <c r="B81" s="23"/>
      <c r="C81" s="23"/>
      <c r="D81" s="23"/>
      <c r="E81" s="23"/>
      <c r="F81" s="23"/>
      <c r="G81" s="23"/>
      <c r="H81" s="23"/>
      <c r="I81" s="23"/>
      <c r="J81" s="23"/>
      <c r="K81" s="23"/>
      <c r="M81" s="23" t="s">
        <v>49</v>
      </c>
      <c r="N81" s="23" t="s">
        <v>50</v>
      </c>
      <c r="O81" s="23" t="s">
        <v>51</v>
      </c>
    </row>
    <row r="82" spans="2:15" x14ac:dyDescent="0.15">
      <c r="B82" s="23"/>
      <c r="C82" s="23"/>
      <c r="D82" s="23" t="s">
        <v>35</v>
      </c>
      <c r="E82" s="23"/>
      <c r="F82" s="23" t="s">
        <v>15</v>
      </c>
      <c r="G82" s="23" t="s">
        <v>15</v>
      </c>
      <c r="H82" s="27" t="s">
        <v>36</v>
      </c>
      <c r="I82" s="23" t="s">
        <v>15</v>
      </c>
      <c r="J82" s="27" t="s">
        <v>36</v>
      </c>
      <c r="K82" s="23" t="s">
        <v>15</v>
      </c>
      <c r="M82" s="23">
        <v>2</v>
      </c>
      <c r="N82" s="23">
        <v>3</v>
      </c>
      <c r="O82" s="23">
        <v>1</v>
      </c>
    </row>
    <row r="83" spans="2:15" x14ac:dyDescent="0.15">
      <c r="B83" s="23"/>
      <c r="C83" s="23"/>
      <c r="D83" s="23" t="s">
        <v>37</v>
      </c>
      <c r="E83" s="23"/>
      <c r="F83" s="25">
        <f>IF(F85&gt;$F$19,0,ROUNDUP(($F$19-F85)/1000,0)*F84)</f>
        <v>2500</v>
      </c>
      <c r="G83" s="25">
        <f>IF(G85&gt;$F$19,0,ROUNDUP(($F$19-G85)/1000,0)*G84)</f>
        <v>5000</v>
      </c>
      <c r="H83" s="25">
        <f>IF(H85&gt;$F$19,0,ROUNDUP(($F$19-H85)/1000,0)*H84)</f>
        <v>1750</v>
      </c>
      <c r="I83" s="25">
        <f>IF(I85&gt;$F$19,0,ROUNDUP(($F$19-I85)/10000,0)*I84*10)</f>
        <v>2500</v>
      </c>
      <c r="J83" s="25">
        <f>IF(J85&gt;$F$19,0,ROUNDUP(($F$19-J85)/1000,0)*J84)</f>
        <v>2400</v>
      </c>
      <c r="K83" s="25">
        <f>IF(K85&gt;$F$19,0,ROUNDUP(($F$19-K85)/1000,0)*K84)</f>
        <v>2400</v>
      </c>
      <c r="M83" s="23">
        <v>1</v>
      </c>
      <c r="N83" s="23">
        <v>0.88</v>
      </c>
      <c r="O83" s="23">
        <v>0.77</v>
      </c>
    </row>
    <row r="84" spans="2:15" x14ac:dyDescent="0.15">
      <c r="B84" s="23"/>
      <c r="C84" s="23"/>
      <c r="D84" s="23" t="s">
        <v>38</v>
      </c>
      <c r="E84" s="23"/>
      <c r="F84" s="23">
        <f>IF(F74,10,50)*O87</f>
        <v>10</v>
      </c>
      <c r="G84" s="27">
        <f>20*O87</f>
        <v>20</v>
      </c>
      <c r="H84" s="28">
        <f>IF(F19&lt;10000,75,IF(F19&lt;100000,28,7))*O87</f>
        <v>7</v>
      </c>
      <c r="I84" s="23">
        <f>10*O87</f>
        <v>10</v>
      </c>
      <c r="J84" s="27">
        <f>10*O87</f>
        <v>10</v>
      </c>
      <c r="K84" s="23">
        <f>IF(F19&lt;(I59+1),0,K60)*O87</f>
        <v>10</v>
      </c>
      <c r="M84" s="23" t="s">
        <v>52</v>
      </c>
      <c r="N84" s="23" t="s">
        <v>53</v>
      </c>
      <c r="O84" s="23" t="s">
        <v>54</v>
      </c>
    </row>
    <row r="85" spans="2:15" x14ac:dyDescent="0.15">
      <c r="B85" s="23"/>
      <c r="C85" s="23"/>
      <c r="D85" s="23" t="s">
        <v>16</v>
      </c>
      <c r="E85" s="23"/>
      <c r="F85" s="23">
        <f>IF(F74,10000,1000)</f>
        <v>10000</v>
      </c>
      <c r="G85" s="27">
        <v>10000</v>
      </c>
      <c r="H85" s="23">
        <f>IF(H74,10000,1000)</f>
        <v>10000</v>
      </c>
      <c r="I85" s="23">
        <v>10000</v>
      </c>
      <c r="J85" s="23">
        <f>IF(J74,20000,10000)</f>
        <v>20000</v>
      </c>
      <c r="K85" s="23">
        <f>IF(F19&lt;(I58+1),I58,IF(F19&lt;(I59+1),I59,(I60)))</f>
        <v>20000</v>
      </c>
      <c r="M85" s="23"/>
      <c r="N85" s="23"/>
      <c r="O85" s="23"/>
    </row>
    <row r="86" spans="2:15" x14ac:dyDescent="0.15">
      <c r="B86" s="23"/>
      <c r="C86" s="23"/>
      <c r="D86" s="23" t="s">
        <v>17</v>
      </c>
      <c r="E86" s="23"/>
      <c r="F86" s="23" t="s">
        <v>39</v>
      </c>
      <c r="G86" s="27" t="s">
        <v>39</v>
      </c>
      <c r="H86" s="23" t="str">
        <f>IF(H74,"6 marketing, 100 sales","3 marketing, 50 sales")</f>
        <v>6 marketing, 100 sales</v>
      </c>
      <c r="I86" s="23" t="s">
        <v>39</v>
      </c>
      <c r="J86" s="23">
        <f>IF(J74,10,5)</f>
        <v>10</v>
      </c>
      <c r="K86" s="23" t="s">
        <v>39</v>
      </c>
      <c r="M86" s="23" t="s">
        <v>55</v>
      </c>
      <c r="N86" s="23"/>
      <c r="O86" s="23">
        <v>2</v>
      </c>
    </row>
    <row r="87" spans="2:15" x14ac:dyDescent="0.15">
      <c r="B87" s="23"/>
      <c r="C87" s="23"/>
      <c r="D87" s="23" t="s">
        <v>40</v>
      </c>
      <c r="E87" s="23"/>
      <c r="F87" s="23" t="b">
        <f>IF(F19&gt;10000,TRUE)</f>
        <v>1</v>
      </c>
      <c r="G87" s="23"/>
      <c r="H87" s="23" t="b">
        <f>IF(F19&gt;9999,TRUE)</f>
        <v>1</v>
      </c>
      <c r="I87" s="23"/>
      <c r="J87" s="23" t="b">
        <f>IF(F19&gt;10000,TRUE)</f>
        <v>1</v>
      </c>
      <c r="K87" s="23" t="b">
        <f>IF(F19&gt;1500,TRUE)</f>
        <v>1</v>
      </c>
      <c r="M87" s="23" t="s">
        <v>56</v>
      </c>
      <c r="N87" s="23"/>
      <c r="O87" s="23">
        <f>SUMIF(M82:O82,O86,M83:O83)</f>
        <v>1</v>
      </c>
    </row>
    <row r="88" spans="2:15" x14ac:dyDescent="0.15">
      <c r="B88" s="23"/>
      <c r="C88" s="23"/>
      <c r="M88" s="23" t="s">
        <v>57</v>
      </c>
      <c r="N88" s="23"/>
      <c r="O88" s="23" t="str">
        <f>IF(O86=2,"$",IF(O86=3,"€","£"))</f>
        <v>$</v>
      </c>
    </row>
    <row r="89" spans="2:15" x14ac:dyDescent="0.15">
      <c r="B89" s="23"/>
      <c r="C89" s="23"/>
    </row>
    <row r="90" spans="2:15" x14ac:dyDescent="0.15">
      <c r="B90" s="23"/>
      <c r="C90" s="23"/>
    </row>
    <row r="91" spans="2:15" x14ac:dyDescent="0.15">
      <c r="B91" s="23"/>
      <c r="C91" s="23"/>
      <c r="D91" s="23" t="s">
        <v>41</v>
      </c>
      <c r="E91" s="23"/>
      <c r="F91" s="23"/>
      <c r="G91" s="23"/>
      <c r="H91" s="23" t="b">
        <f>OR(IF(F7&gt;3,TRUE),IF(F9&gt;50,TRUE))</f>
        <v>0</v>
      </c>
      <c r="I91" s="23"/>
      <c r="J91" s="23" t="b">
        <f>IF(F13&gt;5,TRUE)</f>
        <v>0</v>
      </c>
      <c r="K91" s="24"/>
    </row>
    <row r="92" spans="2:15" x14ac:dyDescent="0.15">
      <c r="B92" s="23"/>
      <c r="C92" s="23"/>
      <c r="D92" s="23"/>
      <c r="E92" s="23"/>
      <c r="F92" s="23"/>
      <c r="G92" s="23"/>
      <c r="H92" s="23"/>
      <c r="I92" s="23"/>
      <c r="J92" s="23"/>
      <c r="K92" s="23"/>
    </row>
    <row r="93" spans="2:15" ht="78" x14ac:dyDescent="0.15">
      <c r="D93" s="29" t="s">
        <v>42</v>
      </c>
      <c r="E93" s="5" t="b">
        <v>1</v>
      </c>
      <c r="F93" s="23" t="b">
        <f>E93</f>
        <v>1</v>
      </c>
      <c r="G93" s="23" t="b">
        <f>F93</f>
        <v>1</v>
      </c>
      <c r="H93" s="27"/>
      <c r="I93" s="23"/>
      <c r="J93" s="23"/>
      <c r="K93" s="23"/>
    </row>
    <row r="94" spans="2:15" x14ac:dyDescent="0.15">
      <c r="D94" s="29"/>
      <c r="F94" s="23"/>
      <c r="G94" s="23"/>
      <c r="H94" s="23"/>
      <c r="I94" s="23"/>
      <c r="J94" s="23"/>
      <c r="K94" s="23"/>
    </row>
    <row r="95" spans="2:15" ht="65" x14ac:dyDescent="0.15">
      <c r="D95" s="29" t="s">
        <v>43</v>
      </c>
      <c r="E95" s="5" t="b">
        <v>1</v>
      </c>
      <c r="F95" s="23" t="b">
        <f>E95</f>
        <v>1</v>
      </c>
      <c r="G95" s="23" t="b">
        <f>F95</f>
        <v>1</v>
      </c>
      <c r="H95" s="27"/>
      <c r="I95" s="23"/>
      <c r="J95" s="23"/>
      <c r="K95" s="23"/>
    </row>
    <row r="96" spans="2:15" x14ac:dyDescent="0.15">
      <c r="D96" s="29"/>
      <c r="F96" s="23"/>
      <c r="G96" s="23"/>
      <c r="H96" s="23"/>
      <c r="I96" s="23"/>
      <c r="J96" s="23"/>
      <c r="K96" s="23"/>
    </row>
    <row r="97" spans="4:11" ht="65" x14ac:dyDescent="0.15">
      <c r="D97" s="29" t="s">
        <v>44</v>
      </c>
      <c r="E97" s="5" t="b">
        <v>1</v>
      </c>
      <c r="F97" s="23" t="b">
        <f>E97</f>
        <v>1</v>
      </c>
      <c r="G97" s="23" t="b">
        <f>F97</f>
        <v>1</v>
      </c>
      <c r="H97" s="27"/>
      <c r="I97" s="23"/>
      <c r="J97" s="23"/>
      <c r="K97" s="23"/>
    </row>
    <row r="98" spans="4:11" x14ac:dyDescent="0.15">
      <c r="D98" s="29"/>
      <c r="F98" s="23"/>
      <c r="G98" s="23"/>
      <c r="H98" s="23"/>
      <c r="I98" s="23"/>
      <c r="J98" s="23"/>
      <c r="K98" s="23"/>
    </row>
    <row r="99" spans="4:11" ht="39" x14ac:dyDescent="0.15">
      <c r="D99" s="29" t="s">
        <v>13</v>
      </c>
      <c r="E99" s="5" t="b">
        <v>1</v>
      </c>
      <c r="F99" s="23"/>
      <c r="G99" s="23"/>
      <c r="H99" s="27"/>
      <c r="I99" s="23"/>
      <c r="J99" s="23"/>
      <c r="K99" s="23"/>
    </row>
    <row r="100" spans="4:11" x14ac:dyDescent="0.15">
      <c r="D100" s="29"/>
      <c r="F100" s="23"/>
      <c r="G100" s="23"/>
      <c r="H100" s="23"/>
      <c r="I100" s="23"/>
      <c r="J100" s="23"/>
      <c r="K100" s="23"/>
    </row>
    <row r="101" spans="4:11" ht="52" x14ac:dyDescent="0.15">
      <c r="D101" s="29" t="s">
        <v>14</v>
      </c>
      <c r="E101" s="5" t="b">
        <v>1</v>
      </c>
      <c r="F101" s="23"/>
      <c r="G101" s="23"/>
      <c r="H101" s="27"/>
      <c r="I101" s="23"/>
      <c r="J101" s="23"/>
      <c r="K101" s="23"/>
    </row>
    <row r="102" spans="4:11" x14ac:dyDescent="0.15">
      <c r="D102" s="29"/>
      <c r="F102" s="23"/>
      <c r="G102" s="23"/>
      <c r="H102" s="23"/>
      <c r="I102" s="23"/>
      <c r="J102" s="23"/>
      <c r="K102" s="23"/>
    </row>
    <row r="103" spans="4:11" ht="52" x14ac:dyDescent="0.15">
      <c r="D103" s="29" t="s">
        <v>29</v>
      </c>
      <c r="E103" s="5" t="b">
        <v>1</v>
      </c>
      <c r="F103" s="23" t="b">
        <f>E103</f>
        <v>1</v>
      </c>
      <c r="G103" s="23" t="b">
        <f>F103</f>
        <v>1</v>
      </c>
      <c r="H103" s="27"/>
      <c r="I103" s="23" t="b">
        <f>E103</f>
        <v>1</v>
      </c>
      <c r="J103" s="23"/>
      <c r="K103" s="23"/>
    </row>
    <row r="104" spans="4:11" x14ac:dyDescent="0.15">
      <c r="D104" s="29"/>
      <c r="F104" s="23"/>
      <c r="G104" s="23"/>
      <c r="H104" s="23"/>
      <c r="I104" s="23"/>
      <c r="J104" s="23"/>
      <c r="K104" s="23"/>
    </row>
    <row r="105" spans="4:11" ht="39" x14ac:dyDescent="0.15">
      <c r="D105" s="29" t="s">
        <v>30</v>
      </c>
      <c r="E105" s="5" t="b">
        <v>1</v>
      </c>
      <c r="F105" s="23"/>
      <c r="G105" s="23"/>
      <c r="H105" s="27"/>
      <c r="I105" s="23"/>
      <c r="J105" s="23"/>
      <c r="K105" s="23"/>
    </row>
    <row r="106" spans="4:11" x14ac:dyDescent="0.15">
      <c r="D106" s="23"/>
      <c r="F106" s="23"/>
      <c r="G106" s="23"/>
      <c r="H106" s="23"/>
      <c r="I106" s="23"/>
      <c r="J106" s="23"/>
      <c r="K106" s="23"/>
    </row>
    <row r="107" spans="4:11" x14ac:dyDescent="0.15">
      <c r="D107" s="23" t="s">
        <v>45</v>
      </c>
      <c r="E107" s="5" t="b">
        <v>1</v>
      </c>
      <c r="F107" s="23" t="b">
        <f>E107</f>
        <v>1</v>
      </c>
      <c r="G107" s="23"/>
      <c r="H107" s="27"/>
      <c r="I107" s="23" t="b">
        <f>E107</f>
        <v>1</v>
      </c>
      <c r="J107" s="23"/>
      <c r="K107" s="23"/>
    </row>
    <row r="108" spans="4:11" x14ac:dyDescent="0.15">
      <c r="F108" s="23"/>
      <c r="G108" s="23"/>
      <c r="H108" s="23"/>
      <c r="I108" s="23"/>
      <c r="J108" s="23"/>
      <c r="K108" s="23"/>
    </row>
    <row r="109" spans="4:11" x14ac:dyDescent="0.15">
      <c r="D109" s="5" t="s">
        <v>62</v>
      </c>
      <c r="E109" s="5" t="b">
        <v>1</v>
      </c>
      <c r="F109" s="5" t="b">
        <f>E109</f>
        <v>1</v>
      </c>
    </row>
  </sheetData>
  <sheetProtection selectLockedCells="1"/>
  <mergeCells count="10">
    <mergeCell ref="B35:S35"/>
    <mergeCell ref="B3:N3"/>
    <mergeCell ref="C37:F37"/>
    <mergeCell ref="C39:E39"/>
    <mergeCell ref="C32:G32"/>
    <mergeCell ref="C24:F24"/>
    <mergeCell ref="C26:F26"/>
    <mergeCell ref="C28:F28"/>
    <mergeCell ref="C30:E30"/>
    <mergeCell ref="B22:N22"/>
  </mergeCells>
  <pageMargins left="0.7" right="0.7" top="0.75" bottom="0.75" header="0.3" footer="0.3"/>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defaultSize="0" autoFill="0" autoLine="0" autoPict="0">
                <anchor moveWithCells="1">
                  <from>
                    <xdr:col>1</xdr:col>
                    <xdr:colOff>12700</xdr:colOff>
                    <xdr:row>25</xdr:row>
                    <xdr:rowOff>25400</xdr:rowOff>
                  </from>
                  <to>
                    <xdr:col>2</xdr:col>
                    <xdr:colOff>152400</xdr:colOff>
                    <xdr:row>25</xdr:row>
                    <xdr:rowOff>241300</xdr:rowOff>
                  </to>
                </anchor>
              </controlPr>
            </control>
          </mc:Choice>
          <mc:Fallback/>
        </mc:AlternateContent>
        <mc:AlternateContent xmlns:mc="http://schemas.openxmlformats.org/markup-compatibility/2006">
          <mc:Choice Requires="x14">
            <control shapeId="2051" r:id="rId4" name="Check Box 3">
              <controlPr defaultSize="0" autoFill="0" autoLine="0" autoPict="0">
                <anchor moveWithCells="1">
                  <from>
                    <xdr:col>1</xdr:col>
                    <xdr:colOff>12700</xdr:colOff>
                    <xdr:row>27</xdr:row>
                    <xdr:rowOff>25400</xdr:rowOff>
                  </from>
                  <to>
                    <xdr:col>2</xdr:col>
                    <xdr:colOff>152400</xdr:colOff>
                    <xdr:row>27</xdr:row>
                    <xdr:rowOff>241300</xdr:rowOff>
                  </to>
                </anchor>
              </controlPr>
            </control>
          </mc:Choice>
          <mc:Fallback/>
        </mc:AlternateContent>
        <mc:AlternateContent xmlns:mc="http://schemas.openxmlformats.org/markup-compatibility/2006">
          <mc:Choice Requires="x14">
            <control shapeId="2052" r:id="rId5" name="Check Box 4">
              <controlPr defaultSize="0" autoFill="0" autoLine="0" autoPict="0">
                <anchor moveWithCells="1">
                  <from>
                    <xdr:col>1</xdr:col>
                    <xdr:colOff>12700</xdr:colOff>
                    <xdr:row>29</xdr:row>
                    <xdr:rowOff>25400</xdr:rowOff>
                  </from>
                  <to>
                    <xdr:col>2</xdr:col>
                    <xdr:colOff>152400</xdr:colOff>
                    <xdr:row>29</xdr:row>
                    <xdr:rowOff>241300</xdr:rowOff>
                  </to>
                </anchor>
              </controlPr>
            </control>
          </mc:Choice>
          <mc:Fallback/>
        </mc:AlternateContent>
        <mc:AlternateContent xmlns:mc="http://schemas.openxmlformats.org/markup-compatibility/2006">
          <mc:Choice Requires="x14">
            <control shapeId="2049" r:id="rId6" name="Check Box 1">
              <controlPr defaultSize="0" autoFill="0" autoLine="0" autoPict="0">
                <anchor moveWithCells="1">
                  <from>
                    <xdr:col>1</xdr:col>
                    <xdr:colOff>25400</xdr:colOff>
                    <xdr:row>23</xdr:row>
                    <xdr:rowOff>25400</xdr:rowOff>
                  </from>
                  <to>
                    <xdr:col>2</xdr:col>
                    <xdr:colOff>165100</xdr:colOff>
                    <xdr:row>23</xdr:row>
                    <xdr:rowOff>241300</xdr:rowOff>
                  </to>
                </anchor>
              </controlPr>
            </control>
          </mc:Choice>
          <mc:Fallback/>
        </mc:AlternateContent>
        <mc:AlternateContent xmlns:mc="http://schemas.openxmlformats.org/markup-compatibility/2006">
          <mc:Choice Requires="x14">
            <control shapeId="2053" r:id="rId7" name="Check Box 5">
              <controlPr defaultSize="0" autoFill="0" autoLine="0" autoPict="0">
                <anchor moveWithCells="1">
                  <from>
                    <xdr:col>1</xdr:col>
                    <xdr:colOff>12700</xdr:colOff>
                    <xdr:row>31</xdr:row>
                    <xdr:rowOff>25400</xdr:rowOff>
                  </from>
                  <to>
                    <xdr:col>2</xdr:col>
                    <xdr:colOff>152400</xdr:colOff>
                    <xdr:row>31</xdr:row>
                    <xdr:rowOff>241300</xdr:rowOff>
                  </to>
                </anchor>
              </controlPr>
            </control>
          </mc:Choice>
          <mc:Fallback/>
        </mc:AlternateContent>
        <mc:AlternateContent xmlns:mc="http://schemas.openxmlformats.org/markup-compatibility/2006">
          <mc:Choice Requires="x14">
            <control shapeId="2059" r:id="rId8" name="Check Box 11">
              <controlPr defaultSize="0" autoFill="0" autoLine="0" autoPict="0">
                <anchor moveWithCells="1">
                  <from>
                    <xdr:col>7</xdr:col>
                    <xdr:colOff>25400</xdr:colOff>
                    <xdr:row>23</xdr:row>
                    <xdr:rowOff>25400</xdr:rowOff>
                  </from>
                  <to>
                    <xdr:col>8</xdr:col>
                    <xdr:colOff>38100</xdr:colOff>
                    <xdr:row>23</xdr:row>
                    <xdr:rowOff>241300</xdr:rowOff>
                  </to>
                </anchor>
              </controlPr>
            </control>
          </mc:Choice>
          <mc:Fallback/>
        </mc:AlternateContent>
        <mc:AlternateContent xmlns:mc="http://schemas.openxmlformats.org/markup-compatibility/2006">
          <mc:Choice Requires="x14">
            <control shapeId="2060" r:id="rId9" name="Check Box 12">
              <controlPr defaultSize="0" autoFill="0" autoLine="0" autoPict="0">
                <anchor moveWithCells="1">
                  <from>
                    <xdr:col>7</xdr:col>
                    <xdr:colOff>25400</xdr:colOff>
                    <xdr:row>25</xdr:row>
                    <xdr:rowOff>25400</xdr:rowOff>
                  </from>
                  <to>
                    <xdr:col>8</xdr:col>
                    <xdr:colOff>38100</xdr:colOff>
                    <xdr:row>25</xdr:row>
                    <xdr:rowOff>241300</xdr:rowOff>
                  </to>
                </anchor>
              </controlPr>
            </control>
          </mc:Choice>
          <mc:Fallback/>
        </mc:AlternateContent>
        <mc:AlternateContent xmlns:mc="http://schemas.openxmlformats.org/markup-compatibility/2006">
          <mc:Choice Requires="x14">
            <control shapeId="2061" r:id="rId10" name="Check Box 13">
              <controlPr defaultSize="0" autoFill="0" autoLine="0" autoPict="0">
                <anchor moveWithCells="1">
                  <from>
                    <xdr:col>7</xdr:col>
                    <xdr:colOff>25400</xdr:colOff>
                    <xdr:row>27</xdr:row>
                    <xdr:rowOff>25400</xdr:rowOff>
                  </from>
                  <to>
                    <xdr:col>8</xdr:col>
                    <xdr:colOff>38100</xdr:colOff>
                    <xdr:row>27</xdr:row>
                    <xdr:rowOff>241300</xdr:rowOff>
                  </to>
                </anchor>
              </controlPr>
            </control>
          </mc:Choice>
          <mc:Fallback/>
        </mc:AlternateContent>
        <mc:AlternateContent xmlns:mc="http://schemas.openxmlformats.org/markup-compatibility/2006">
          <mc:Choice Requires="x14">
            <control shapeId="2062" r:id="rId11" name="Check Box 14">
              <controlPr defaultSize="0" autoFill="0" autoLine="0" autoPict="0">
                <anchor moveWithCells="1">
                  <from>
                    <xdr:col>7</xdr:col>
                    <xdr:colOff>25400</xdr:colOff>
                    <xdr:row>29</xdr:row>
                    <xdr:rowOff>25400</xdr:rowOff>
                  </from>
                  <to>
                    <xdr:col>8</xdr:col>
                    <xdr:colOff>38100</xdr:colOff>
                    <xdr:row>29</xdr:row>
                    <xdr:rowOff>241300</xdr:rowOff>
                  </to>
                </anchor>
              </controlPr>
            </control>
          </mc:Choice>
          <mc:Fallback/>
        </mc:AlternateContent>
      </controls>
    </mc:Choice>
    <mc:Fallback/>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008000"/>
    <pageSetUpPr fitToPage="1"/>
  </sheetPr>
  <dimension ref="A1:DW301"/>
  <sheetViews>
    <sheetView showGridLines="0" topLeftCell="B6" workbookViewId="0">
      <selection activeCell="C20" sqref="C20:D20"/>
    </sheetView>
  </sheetViews>
  <sheetFormatPr baseColWidth="10" defaultColWidth="8.6640625" defaultRowHeight="29" customHeight="1" x14ac:dyDescent="0.15"/>
  <cols>
    <col min="1" max="1" width="1.5" style="17" hidden="1" customWidth="1"/>
    <col min="2" max="2" width="38.33203125" style="3" customWidth="1"/>
    <col min="3" max="3" width="3.5" style="3" customWidth="1"/>
    <col min="4" max="4" width="22" style="1" customWidth="1"/>
    <col min="5" max="5" width="3.5" style="1" customWidth="1"/>
    <col min="6" max="6" width="22.33203125" style="1" customWidth="1"/>
    <col min="7" max="7" width="3.5" style="1" customWidth="1"/>
    <col min="8" max="8" width="22.1640625" style="1" customWidth="1"/>
    <col min="9" max="9" width="3.5" style="1" customWidth="1"/>
    <col min="10" max="10" width="21.83203125" style="1" customWidth="1"/>
    <col min="11" max="11" width="3.5" style="1" customWidth="1"/>
    <col min="12" max="12" width="23.5" style="1" customWidth="1"/>
    <col min="13" max="13" width="3.5" style="1" customWidth="1"/>
    <col min="14" max="14" width="23.5" style="1" customWidth="1"/>
    <col min="15" max="15" width="2" style="1" customWidth="1"/>
    <col min="16" max="16384" width="8.6640625" style="1"/>
  </cols>
  <sheetData>
    <row r="1" spans="1:127" s="17" customFormat="1" ht="84" customHeight="1" thickBot="1" x14ac:dyDescent="0.25">
      <c r="B1" s="239"/>
      <c r="C1" s="34"/>
      <c r="D1" s="19"/>
      <c r="E1" s="19"/>
      <c r="F1" s="56" t="s">
        <v>116</v>
      </c>
      <c r="G1" s="19"/>
      <c r="H1" s="56" t="s">
        <v>118</v>
      </c>
      <c r="I1" s="19"/>
      <c r="J1" s="56" t="s">
        <v>117</v>
      </c>
      <c r="K1" s="19"/>
      <c r="L1" s="19"/>
      <c r="M1" s="19"/>
      <c r="N1" s="20"/>
    </row>
    <row r="2" spans="1:127" s="17" customFormat="1" ht="45" customHeight="1" x14ac:dyDescent="0.15">
      <c r="B2" s="37" t="s">
        <v>0</v>
      </c>
      <c r="C2" s="141" t="s">
        <v>1</v>
      </c>
      <c r="D2" s="142"/>
      <c r="E2" s="139" t="s">
        <v>25</v>
      </c>
      <c r="F2" s="140"/>
      <c r="G2" s="141" t="s">
        <v>63</v>
      </c>
      <c r="H2" s="142"/>
      <c r="I2" s="139" t="s">
        <v>64</v>
      </c>
      <c r="J2" s="140"/>
      <c r="K2" s="141" t="s">
        <v>65</v>
      </c>
      <c r="L2" s="142"/>
      <c r="M2" s="141" t="s">
        <v>66</v>
      </c>
      <c r="N2" s="142"/>
    </row>
    <row r="3" spans="1:127" s="18" customFormat="1" ht="29" customHeight="1" x14ac:dyDescent="0.3">
      <c r="B3" s="65" t="s">
        <v>18</v>
      </c>
      <c r="C3" s="83" t="str">
        <f>'1. Your Needs'!$O$88</f>
        <v>$</v>
      </c>
      <c r="D3" s="111">
        <f>('1. Your Needs'!K78+'1. Your Needs'!K83)*12</f>
        <v>39300</v>
      </c>
      <c r="E3" s="63" t="str">
        <f>'1. Your Needs'!$O$88</f>
        <v>$</v>
      </c>
      <c r="F3" s="84">
        <f>('1. Your Needs'!F78+'1. Your Needs'!F83)*12</f>
        <v>58800</v>
      </c>
      <c r="G3" s="63" t="str">
        <f>'1. Your Needs'!$O$88</f>
        <v>$</v>
      </c>
      <c r="H3" s="84">
        <f>('1. Your Needs'!G78+'1. Your Needs'!G83)*12</f>
        <v>88800</v>
      </c>
      <c r="I3" s="63" t="str">
        <f>'1. Your Needs'!$O$88</f>
        <v>$</v>
      </c>
      <c r="J3" s="84">
        <f>('1. Your Needs'!H78+'1. Your Needs'!H83)*12</f>
        <v>45000</v>
      </c>
      <c r="K3" s="63" t="str">
        <f>'1. Your Needs'!$O$88</f>
        <v>$</v>
      </c>
      <c r="L3" s="84">
        <f>('1. Your Needs'!I78+'1. Your Needs'!I83)*12</f>
        <v>54000</v>
      </c>
      <c r="M3" s="63" t="str">
        <f>'1. Your Needs'!$O$88</f>
        <v>$</v>
      </c>
      <c r="N3" s="84">
        <f>('1. Your Needs'!J78+'1. Your Needs'!J83)*12</f>
        <v>35988</v>
      </c>
    </row>
    <row r="4" spans="1:127" s="18" customFormat="1" ht="29" customHeight="1" x14ac:dyDescent="0.3">
      <c r="B4" s="66" t="s">
        <v>134</v>
      </c>
      <c r="C4" s="85" t="str">
        <f>'1. Your Needs'!$O$88</f>
        <v>$</v>
      </c>
      <c r="D4" s="100">
        <f>'1. Your Needs'!K78+'1. Your Needs'!K79</f>
        <v>2675</v>
      </c>
      <c r="E4" s="87" t="str">
        <f>'1. Your Needs'!$O$88</f>
        <v>$</v>
      </c>
      <c r="F4" s="86">
        <f>('1. Your Needs'!F78+'1. Your Needs'!F83)*12+'1. Your Needs'!F79</f>
        <v>63800</v>
      </c>
      <c r="G4" s="87" t="str">
        <f>'1. Your Needs'!$O$88</f>
        <v>$</v>
      </c>
      <c r="H4" s="86">
        <f>('1. Your Needs'!G78+'1. Your Needs'!G83)*12+'1. Your Needs'!G79</f>
        <v>93300</v>
      </c>
      <c r="I4" s="87" t="str">
        <f>'1. Your Needs'!$O$88</f>
        <v>$</v>
      </c>
      <c r="J4" s="86">
        <f>('1. Your Needs'!H78+'1. Your Needs'!H83)*12+'1. Your Needs'!H79</f>
        <v>47000</v>
      </c>
      <c r="K4" s="87" t="str">
        <f>'1. Your Needs'!$O$88</f>
        <v>$</v>
      </c>
      <c r="L4" s="86">
        <f>('1. Your Needs'!I78+'1. Your Needs'!I83)*12+'1. Your Needs'!I79</f>
        <v>57000</v>
      </c>
      <c r="M4" s="87" t="str">
        <f>'1. Your Needs'!$O$88</f>
        <v>$</v>
      </c>
      <c r="N4" s="86">
        <f>('1. Your Needs'!J78+'1. Your Needs'!J83)*12+'1. Your Needs'!J79</f>
        <v>38987</v>
      </c>
    </row>
    <row r="5" spans="1:127" s="18" customFormat="1" ht="29" customHeight="1" x14ac:dyDescent="0.3">
      <c r="B5" s="65" t="s">
        <v>7</v>
      </c>
      <c r="C5" s="146" t="s">
        <v>9</v>
      </c>
      <c r="D5" s="147"/>
      <c r="E5" s="157" t="s">
        <v>8</v>
      </c>
      <c r="F5" s="157"/>
      <c r="G5" s="158" t="s">
        <v>8</v>
      </c>
      <c r="H5" s="159"/>
      <c r="I5" s="157" t="s">
        <v>8</v>
      </c>
      <c r="J5" s="157"/>
      <c r="K5" s="158" t="s">
        <v>8</v>
      </c>
      <c r="L5" s="159"/>
      <c r="M5" s="158" t="s">
        <v>8</v>
      </c>
      <c r="N5" s="159"/>
    </row>
    <row r="6" spans="1:127" s="18" customFormat="1" ht="29" customHeight="1" x14ac:dyDescent="0.3">
      <c r="B6" s="66" t="s">
        <v>136</v>
      </c>
      <c r="C6" s="148" t="s">
        <v>137</v>
      </c>
      <c r="D6" s="149"/>
      <c r="E6" s="162" t="s">
        <v>137</v>
      </c>
      <c r="F6" s="162"/>
      <c r="G6" s="148" t="s">
        <v>137</v>
      </c>
      <c r="H6" s="149"/>
      <c r="I6" s="162" t="s">
        <v>137</v>
      </c>
      <c r="J6" s="162"/>
      <c r="K6" s="148" t="s">
        <v>137</v>
      </c>
      <c r="L6" s="149"/>
      <c r="M6" s="148" t="s">
        <v>138</v>
      </c>
      <c r="N6" s="149"/>
    </row>
    <row r="7" spans="1:127" s="18" customFormat="1" ht="47" customHeight="1" x14ac:dyDescent="0.3">
      <c r="B7" s="65" t="s">
        <v>150</v>
      </c>
      <c r="C7" s="131" t="s">
        <v>143</v>
      </c>
      <c r="D7" s="132"/>
      <c r="E7" s="131" t="s">
        <v>143</v>
      </c>
      <c r="F7" s="132"/>
      <c r="G7" s="133" t="s">
        <v>138</v>
      </c>
      <c r="H7" s="132"/>
      <c r="I7" s="131" t="s">
        <v>138</v>
      </c>
      <c r="J7" s="133"/>
      <c r="K7" s="131" t="s">
        <v>151</v>
      </c>
      <c r="L7" s="132"/>
      <c r="M7" s="131" t="s">
        <v>143</v>
      </c>
      <c r="N7" s="132"/>
    </row>
    <row r="8" spans="1:127" s="2" customFormat="1" ht="111" customHeight="1" x14ac:dyDescent="0.3">
      <c r="A8" s="18"/>
      <c r="B8" s="113" t="s">
        <v>154</v>
      </c>
      <c r="C8" s="183"/>
      <c r="D8" s="184"/>
      <c r="E8" s="169"/>
      <c r="F8" s="169"/>
      <c r="G8" s="185"/>
      <c r="H8" s="186"/>
      <c r="I8" s="169"/>
      <c r="J8" s="169"/>
      <c r="K8" s="185"/>
      <c r="L8" s="186"/>
      <c r="M8" s="169"/>
      <c r="N8" s="170"/>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1:127" s="17" customFormat="1" ht="29" customHeight="1" x14ac:dyDescent="0.15">
      <c r="A9" s="91"/>
      <c r="B9" s="36" t="s">
        <v>11</v>
      </c>
      <c r="C9" s="101" t="str">
        <f>'1. Your Needs'!$O$88</f>
        <v>$</v>
      </c>
      <c r="D9" s="104">
        <f>'1. Your Needs'!K78</f>
        <v>875</v>
      </c>
      <c r="E9" s="105" t="str">
        <f>'1. Your Needs'!$O$88</f>
        <v>$</v>
      </c>
      <c r="F9" s="102">
        <f>'1. Your Needs'!F78</f>
        <v>2400</v>
      </c>
      <c r="G9" s="105" t="str">
        <f>'1. Your Needs'!$O$88</f>
        <v>$</v>
      </c>
      <c r="H9" s="102">
        <f>'1. Your Needs'!G78</f>
        <v>2400</v>
      </c>
      <c r="I9" s="105" t="str">
        <f>'1. Your Needs'!$O$88</f>
        <v>$</v>
      </c>
      <c r="J9" s="102">
        <f>'1. Your Needs'!H78</f>
        <v>2000</v>
      </c>
      <c r="K9" s="105" t="str">
        <f>'1. Your Needs'!$O$88</f>
        <v>$</v>
      </c>
      <c r="L9" s="102">
        <f>'1. Your Needs'!I78</f>
        <v>2000</v>
      </c>
      <c r="M9" s="105" t="str">
        <f>'1. Your Needs'!$O$88</f>
        <v>$</v>
      </c>
      <c r="N9" s="102">
        <f>'1. Your Needs'!J78</f>
        <v>599</v>
      </c>
    </row>
    <row r="10" spans="1:127" s="17" customFormat="1" ht="29" customHeight="1" x14ac:dyDescent="0.15">
      <c r="B10" s="106" t="s">
        <v>139</v>
      </c>
      <c r="C10" s="103" t="str">
        <f>'1. Your Needs'!$O$88</f>
        <v>$</v>
      </c>
      <c r="D10" s="107">
        <f>'1. Your Needs'!K83*12</f>
        <v>28800</v>
      </c>
      <c r="E10" s="103" t="str">
        <f>'1. Your Needs'!$O$88</f>
        <v>$</v>
      </c>
      <c r="F10" s="67">
        <f>'1. Your Needs'!F83*12</f>
        <v>30000</v>
      </c>
      <c r="G10" s="103" t="str">
        <f>'1. Your Needs'!$O$88</f>
        <v>$</v>
      </c>
      <c r="H10" s="67">
        <f>'1. Your Needs'!G83*12</f>
        <v>60000</v>
      </c>
      <c r="I10" s="103" t="str">
        <f>'1. Your Needs'!$O$88</f>
        <v>$</v>
      </c>
      <c r="J10" s="67">
        <f>'1. Your Needs'!H83*12</f>
        <v>21000</v>
      </c>
      <c r="K10" s="103" t="str">
        <f>'1. Your Needs'!$O$88</f>
        <v>$</v>
      </c>
      <c r="L10" s="67">
        <f>'1. Your Needs'!I83*12</f>
        <v>30000</v>
      </c>
      <c r="M10" s="103" t="str">
        <f>'1. Your Needs'!$O$88</f>
        <v>$</v>
      </c>
      <c r="N10" s="67">
        <f>'1. Your Needs'!J83*12</f>
        <v>28800</v>
      </c>
    </row>
    <row r="11" spans="1:127" s="17" customFormat="1" ht="29" customHeight="1" x14ac:dyDescent="0.15">
      <c r="A11" s="91"/>
      <c r="B11" s="36" t="s">
        <v>135</v>
      </c>
      <c r="C11" s="151" t="str">
        <f>CONCATENATE('1. Your Needs'!$O$88,ROUNDDOWN('1. Your Needs'!K84,0)," per 1000 contacts")</f>
        <v>$10 per 1000 contacts</v>
      </c>
      <c r="D11" s="152"/>
      <c r="E11" s="153" t="str">
        <f>CONCATENATE('1. Your Needs'!$O$88,ROUNDDOWN('1. Your Needs'!F84,0)," per 1000 contacts")</f>
        <v>$10 per 1000 contacts</v>
      </c>
      <c r="F11" s="154"/>
      <c r="G11" s="153" t="str">
        <f>CONCATENATE('1. Your Needs'!$O$88,ROUNDDOWN('1. Your Needs'!G84,0)," per 1000 contacts")</f>
        <v>$20 per 1000 contacts</v>
      </c>
      <c r="H11" s="154"/>
      <c r="I11" s="153" t="str">
        <f>CONCATENATE('1. Your Needs'!$O$88,ROUNDDOWN('1. Your Needs'!H84,0)," per 1000 contacts")</f>
        <v>$7 per 1000 contacts</v>
      </c>
      <c r="J11" s="154"/>
      <c r="K11" s="153" t="str">
        <f>CONCATENATE('1. Your Needs'!$O$88,ROUNDDOWN('1. Your Needs'!I84,0)*10," per 10,000 contacts")</f>
        <v>$100 per 10,000 contacts</v>
      </c>
      <c r="L11" s="154"/>
      <c r="M11" s="153" t="str">
        <f>CONCATENATE('1. Your Needs'!$O$88,ROUNDDOWN('1. Your Needs'!J84,0)," per 1000 contacts")</f>
        <v>$10 per 1000 contacts</v>
      </c>
      <c r="N11" s="154"/>
    </row>
    <row r="12" spans="1:127" s="17" customFormat="1" ht="29" customHeight="1" x14ac:dyDescent="0.15">
      <c r="B12" s="35" t="s">
        <v>141</v>
      </c>
      <c r="C12" s="155" t="s">
        <v>143</v>
      </c>
      <c r="D12" s="156"/>
      <c r="E12" s="163" t="s">
        <v>143</v>
      </c>
      <c r="F12" s="164"/>
      <c r="G12" s="163" t="s">
        <v>142</v>
      </c>
      <c r="H12" s="164"/>
      <c r="I12" s="163" t="s">
        <v>166</v>
      </c>
      <c r="J12" s="164"/>
      <c r="K12" s="163" t="s">
        <v>165</v>
      </c>
      <c r="L12" s="164"/>
      <c r="M12" s="163" t="s">
        <v>143</v>
      </c>
      <c r="N12" s="164"/>
    </row>
    <row r="13" spans="1:127" s="17" customFormat="1" ht="29" customHeight="1" x14ac:dyDescent="0.15">
      <c r="A13" s="91"/>
      <c r="B13" s="36" t="s">
        <v>17</v>
      </c>
      <c r="C13" s="150" t="str">
        <f>'1. Your Needs'!K86</f>
        <v>Unlimited</v>
      </c>
      <c r="D13" s="150"/>
      <c r="E13" s="145" t="str">
        <f>'1. Your Needs'!F86</f>
        <v>Unlimited</v>
      </c>
      <c r="F13" s="145"/>
      <c r="G13" s="145" t="str">
        <f>'1. Your Needs'!G86</f>
        <v>Unlimited</v>
      </c>
      <c r="H13" s="145"/>
      <c r="I13" s="160" t="str">
        <f>'1. Your Needs'!H86</f>
        <v>6 marketing, 100 sales</v>
      </c>
      <c r="J13" s="161"/>
      <c r="K13" s="145" t="str">
        <f>'1. Your Needs'!I86</f>
        <v>Unlimited</v>
      </c>
      <c r="L13" s="145"/>
      <c r="M13" s="145">
        <f>'1. Your Needs'!J86</f>
        <v>10</v>
      </c>
      <c r="N13" s="145"/>
    </row>
    <row r="14" spans="1:127" s="17" customFormat="1" ht="29" customHeight="1" x14ac:dyDescent="0.15">
      <c r="B14" s="35" t="s">
        <v>12</v>
      </c>
      <c r="C14" s="134" t="str">
        <f>'1. Your Needs'!K82</f>
        <v>NA</v>
      </c>
      <c r="D14" s="134"/>
      <c r="E14" s="134" t="str">
        <f>'1. Your Needs'!F82</f>
        <v>NA</v>
      </c>
      <c r="F14" s="134"/>
      <c r="G14" s="134" t="str">
        <f>'1. Your Needs'!G82</f>
        <v>NA</v>
      </c>
      <c r="H14" s="134"/>
      <c r="I14" s="134" t="str">
        <f>'1. Your Needs'!H82</f>
        <v>Varies</v>
      </c>
      <c r="J14" s="134"/>
      <c r="K14" s="134" t="str">
        <f>'1. Your Needs'!I82</f>
        <v>NA</v>
      </c>
      <c r="L14" s="134"/>
      <c r="M14" s="134" t="str">
        <f>'1. Your Needs'!J82</f>
        <v>Varies</v>
      </c>
      <c r="N14" s="134"/>
    </row>
    <row r="15" spans="1:127" s="17" customFormat="1" ht="29" customHeight="1" x14ac:dyDescent="0.15">
      <c r="A15" s="91"/>
      <c r="B15" s="36" t="s">
        <v>121</v>
      </c>
      <c r="C15" s="135" t="s">
        <v>122</v>
      </c>
      <c r="D15" s="136"/>
      <c r="E15" s="144" t="s">
        <v>123</v>
      </c>
      <c r="F15" s="144"/>
      <c r="G15" s="135" t="s">
        <v>124</v>
      </c>
      <c r="H15" s="136"/>
      <c r="I15" s="144" t="s">
        <v>125</v>
      </c>
      <c r="J15" s="144"/>
      <c r="K15" s="135" t="s">
        <v>126</v>
      </c>
      <c r="L15" s="136"/>
      <c r="M15" s="135" t="s">
        <v>127</v>
      </c>
      <c r="N15" s="136"/>
    </row>
    <row r="16" spans="1:127" s="17" customFormat="1" ht="29" customHeight="1" x14ac:dyDescent="0.15">
      <c r="B16" s="35" t="s">
        <v>10</v>
      </c>
      <c r="C16" s="103" t="str">
        <f>'1. Your Needs'!$O$88</f>
        <v>$</v>
      </c>
      <c r="D16" s="67">
        <f>'1. Your Needs'!K79</f>
        <v>1800</v>
      </c>
      <c r="E16" s="103" t="str">
        <f>'1. Your Needs'!$O$88</f>
        <v>$</v>
      </c>
      <c r="F16" s="108">
        <f>'1. Your Needs'!F79</f>
        <v>5000</v>
      </c>
      <c r="G16" s="171" t="s">
        <v>67</v>
      </c>
      <c r="H16" s="172"/>
      <c r="I16" s="103" t="str">
        <f>'1. Your Needs'!$O$88</f>
        <v>$</v>
      </c>
      <c r="J16" s="108">
        <f>'1. Your Needs'!H79</f>
        <v>2000</v>
      </c>
      <c r="K16" s="167" t="s">
        <v>67</v>
      </c>
      <c r="L16" s="168"/>
      <c r="M16" s="103" t="str">
        <f>'1. Your Needs'!$O$88</f>
        <v>$</v>
      </c>
      <c r="N16" s="67">
        <f>'1. Your Needs'!J79</f>
        <v>2999</v>
      </c>
    </row>
    <row r="17" spans="1:127" s="18" customFormat="1" ht="29" customHeight="1" x14ac:dyDescent="0.3">
      <c r="A17" s="92"/>
      <c r="B17" s="66" t="s">
        <v>18</v>
      </c>
      <c r="C17" s="85" t="str">
        <f>'1. Your Needs'!$O$88</f>
        <v>$</v>
      </c>
      <c r="D17" s="86">
        <f>D3</f>
        <v>39300</v>
      </c>
      <c r="E17" s="85" t="str">
        <f>'1. Your Needs'!$O$88</f>
        <v>$</v>
      </c>
      <c r="F17" s="86">
        <f>F3</f>
        <v>58800</v>
      </c>
      <c r="G17" s="85" t="str">
        <f>'1. Your Needs'!$O$88</f>
        <v>$</v>
      </c>
      <c r="H17" s="86">
        <f>H3</f>
        <v>88800</v>
      </c>
      <c r="I17" s="85" t="str">
        <f>'1. Your Needs'!$O$88</f>
        <v>$</v>
      </c>
      <c r="J17" s="86">
        <f>J3</f>
        <v>45000</v>
      </c>
      <c r="K17" s="85" t="str">
        <f>'1. Your Needs'!$O$88</f>
        <v>$</v>
      </c>
      <c r="L17" s="86">
        <f>L3</f>
        <v>54000</v>
      </c>
      <c r="M17" s="85" t="str">
        <f>'1. Your Needs'!$O$88</f>
        <v>$</v>
      </c>
      <c r="N17" s="86">
        <f>N3</f>
        <v>35988</v>
      </c>
    </row>
    <row r="18" spans="1:127" s="18" customFormat="1" ht="29" customHeight="1" x14ac:dyDescent="0.3">
      <c r="B18" s="65" t="s">
        <v>61</v>
      </c>
      <c r="C18" s="109" t="str">
        <f>'1. Your Needs'!$O$88</f>
        <v>$</v>
      </c>
      <c r="D18" s="110">
        <f>D4</f>
        <v>2675</v>
      </c>
      <c r="E18" s="83" t="str">
        <f>'1. Your Needs'!$O$88</f>
        <v>$</v>
      </c>
      <c r="F18" s="110">
        <f>F4</f>
        <v>63800</v>
      </c>
      <c r="G18" s="83" t="str">
        <f>'1. Your Needs'!$O$88</f>
        <v>$</v>
      </c>
      <c r="H18" s="110">
        <f>H4</f>
        <v>93300</v>
      </c>
      <c r="I18" s="83" t="str">
        <f>'1. Your Needs'!$O$88</f>
        <v>$</v>
      </c>
      <c r="J18" s="110">
        <f>J4</f>
        <v>47000</v>
      </c>
      <c r="K18" s="83" t="str">
        <f>'1. Your Needs'!$O$88</f>
        <v>$</v>
      </c>
      <c r="L18" s="110">
        <f>L4</f>
        <v>57000</v>
      </c>
      <c r="M18" s="83" t="str">
        <f>'1. Your Needs'!$O$88</f>
        <v>$</v>
      </c>
      <c r="N18" s="110">
        <f>N4</f>
        <v>38987</v>
      </c>
    </row>
    <row r="19" spans="1:127" s="18" customFormat="1" ht="29" customHeight="1" x14ac:dyDescent="0.3">
      <c r="A19" s="92"/>
      <c r="B19" s="66" t="s">
        <v>7</v>
      </c>
      <c r="C19" s="137" t="s">
        <v>9</v>
      </c>
      <c r="D19" s="138"/>
      <c r="E19" s="143" t="s">
        <v>8</v>
      </c>
      <c r="F19" s="143"/>
      <c r="G19" s="165" t="s">
        <v>8</v>
      </c>
      <c r="H19" s="166"/>
      <c r="I19" s="143" t="s">
        <v>8</v>
      </c>
      <c r="J19" s="143"/>
      <c r="K19" s="165" t="s">
        <v>8</v>
      </c>
      <c r="L19" s="166"/>
      <c r="M19" s="165" t="s">
        <v>8</v>
      </c>
      <c r="N19" s="166"/>
    </row>
    <row r="20" spans="1:127" s="2" customFormat="1" ht="40" customHeight="1" x14ac:dyDescent="0.3">
      <c r="A20" s="18"/>
      <c r="B20" s="99" t="s">
        <v>164</v>
      </c>
      <c r="C20" s="181" t="s">
        <v>144</v>
      </c>
      <c r="D20" s="182"/>
      <c r="E20" s="41"/>
      <c r="F20" s="41"/>
      <c r="G20" s="41"/>
      <c r="H20" s="175" t="s">
        <v>152</v>
      </c>
      <c r="I20" s="175"/>
      <c r="J20" s="175"/>
      <c r="K20" s="175"/>
      <c r="L20" s="175"/>
      <c r="M20" s="175"/>
      <c r="N20" s="175"/>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1:127" s="2" customFormat="1" ht="35" customHeight="1" x14ac:dyDescent="0.3">
      <c r="A21" s="18"/>
      <c r="B21" s="98"/>
      <c r="C21" s="179"/>
      <c r="D21" s="180"/>
      <c r="E21" s="40"/>
      <c r="F21" s="40"/>
      <c r="G21" s="40"/>
      <c r="H21" s="40"/>
      <c r="I21" s="40"/>
      <c r="J21" s="173" t="s">
        <v>140</v>
      </c>
      <c r="K21" s="174"/>
      <c r="L21" s="174"/>
      <c r="M21" s="174"/>
      <c r="N21" s="174"/>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127" ht="21" customHeight="1" x14ac:dyDescent="0.15">
      <c r="B22" s="16"/>
      <c r="C22" s="74"/>
      <c r="D22" s="176"/>
      <c r="E22" s="176"/>
      <c r="F22" s="176"/>
      <c r="G22" s="176"/>
      <c r="H22" s="176"/>
      <c r="I22" s="176"/>
      <c r="J22" s="176"/>
      <c r="K22" s="176"/>
      <c r="L22" s="176"/>
      <c r="M22" s="176"/>
      <c r="N22" s="176"/>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row>
    <row r="23" spans="1:127" ht="21" customHeight="1" x14ac:dyDescent="0.15">
      <c r="B23" s="16"/>
      <c r="C23" s="74"/>
      <c r="D23" s="78"/>
      <c r="E23" s="78"/>
      <c r="F23" s="78"/>
      <c r="G23" s="78"/>
      <c r="H23" s="78"/>
      <c r="I23" s="78"/>
      <c r="J23" s="78"/>
      <c r="K23" s="78"/>
      <c r="L23" s="78"/>
      <c r="M23" s="78"/>
      <c r="N23" s="7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row>
    <row r="24" spans="1:127" ht="39" customHeight="1" x14ac:dyDescent="0.15">
      <c r="B24" s="16"/>
      <c r="C24" s="178"/>
      <c r="D24" s="178"/>
      <c r="E24" s="178"/>
      <c r="F24" s="178"/>
      <c r="G24" s="178"/>
      <c r="H24" s="178"/>
      <c r="I24" s="178"/>
      <c r="J24" s="178"/>
      <c r="K24" s="178"/>
      <c r="L24" s="178"/>
      <c r="M24" s="178"/>
      <c r="N24" s="178"/>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row>
    <row r="25" spans="1:127" ht="19" customHeight="1" x14ac:dyDescent="0.15">
      <c r="B25" s="16"/>
      <c r="C25" s="74"/>
      <c r="D25" s="177"/>
      <c r="E25" s="177"/>
      <c r="F25" s="177"/>
      <c r="G25" s="177"/>
      <c r="H25" s="177"/>
      <c r="I25" s="177"/>
      <c r="J25" s="177"/>
      <c r="K25" s="177"/>
      <c r="L25" s="177"/>
      <c r="M25" s="177"/>
      <c r="N25" s="17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row>
    <row r="26" spans="1:127" ht="29" customHeight="1" x14ac:dyDescent="0.15">
      <c r="B26" s="16"/>
      <c r="C26" s="16"/>
      <c r="D26" s="16"/>
      <c r="E26" s="16"/>
      <c r="F26" s="16"/>
      <c r="G26" s="16"/>
      <c r="H26" s="16"/>
      <c r="I26" s="16"/>
      <c r="J26" s="16"/>
      <c r="K26" s="16"/>
      <c r="L26" s="16"/>
      <c r="M26" s="16"/>
      <c r="N26" s="16"/>
      <c r="O26" s="16"/>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row>
    <row r="27" spans="1:127" ht="29" customHeight="1" x14ac:dyDescent="0.15">
      <c r="B27" s="16"/>
      <c r="C27" s="16"/>
      <c r="D27" s="17"/>
      <c r="E27" s="17"/>
      <c r="F27" s="17"/>
      <c r="G27" s="17"/>
      <c r="H27" s="55"/>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row>
    <row r="28" spans="1:127" ht="29" customHeight="1" x14ac:dyDescent="0.15">
      <c r="B28" s="16"/>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row>
    <row r="29" spans="1:127" ht="29" customHeight="1" x14ac:dyDescent="0.15">
      <c r="B29" s="16"/>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row>
    <row r="30" spans="1:127" ht="29" customHeight="1" x14ac:dyDescent="0.15">
      <c r="B30" s="16"/>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row>
    <row r="31" spans="1:127" ht="29" customHeight="1" x14ac:dyDescent="0.15">
      <c r="B31" s="16"/>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row>
    <row r="32" spans="1:127" ht="29" customHeight="1" x14ac:dyDescent="0.15">
      <c r="B32" s="16"/>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row>
    <row r="33" spans="2:127" ht="29" customHeight="1" x14ac:dyDescent="0.15">
      <c r="B33" s="16"/>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row>
    <row r="34" spans="2:127" ht="29" customHeight="1" x14ac:dyDescent="0.15">
      <c r="B34" s="16"/>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row>
    <row r="35" spans="2:127" ht="29" customHeight="1" x14ac:dyDescent="0.15">
      <c r="B35" s="16"/>
      <c r="C35" s="16"/>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row>
    <row r="36" spans="2:127" ht="29" customHeight="1" x14ac:dyDescent="0.15">
      <c r="B36" s="16"/>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row>
    <row r="37" spans="2:127" ht="29" customHeight="1" x14ac:dyDescent="0.15">
      <c r="B37" s="16"/>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row>
    <row r="38" spans="2:127" ht="29" customHeight="1" x14ac:dyDescent="0.15">
      <c r="B38" s="16"/>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row>
    <row r="39" spans="2:127" ht="29" customHeight="1" x14ac:dyDescent="0.15">
      <c r="B39" s="16"/>
      <c r="C39" s="16"/>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row>
    <row r="40" spans="2:127" ht="29" customHeight="1" x14ac:dyDescent="0.15">
      <c r="B40" s="16"/>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row>
    <row r="41" spans="2:127" ht="29" customHeight="1" x14ac:dyDescent="0.15">
      <c r="B41" s="16"/>
      <c r="C41" s="16"/>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row>
    <row r="42" spans="2:127" ht="29" customHeight="1" x14ac:dyDescent="0.15">
      <c r="B42" s="16"/>
      <c r="C42" s="16"/>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row>
    <row r="43" spans="2:127" ht="29" customHeight="1" x14ac:dyDescent="0.15">
      <c r="B43" s="16"/>
      <c r="C43" s="16"/>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row>
    <row r="44" spans="2:127" ht="29" customHeight="1" x14ac:dyDescent="0.15">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row>
    <row r="45" spans="2:127" ht="29" customHeight="1" x14ac:dyDescent="0.15">
      <c r="B45" s="16"/>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row>
    <row r="46" spans="2:127" ht="29" customHeight="1" x14ac:dyDescent="0.15">
      <c r="B46" s="16"/>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row>
    <row r="47" spans="2:127" ht="29" customHeight="1" x14ac:dyDescent="0.15">
      <c r="B47" s="16"/>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row>
    <row r="48" spans="2:127" ht="29" customHeight="1" x14ac:dyDescent="0.15">
      <c r="B48" s="16"/>
      <c r="C48" s="16"/>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row>
    <row r="49" spans="2:127" ht="29" customHeight="1" x14ac:dyDescent="0.15">
      <c r="B49" s="16"/>
      <c r="C49" s="16"/>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row>
    <row r="50" spans="2:127" ht="29" customHeight="1" x14ac:dyDescent="0.15">
      <c r="B50" s="16"/>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row>
    <row r="51" spans="2:127" ht="29" customHeight="1" x14ac:dyDescent="0.15">
      <c r="B51" s="16"/>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row>
    <row r="52" spans="2:127" ht="29" customHeight="1" x14ac:dyDescent="0.15">
      <c r="B52" s="16"/>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row>
    <row r="53" spans="2:127" ht="29" customHeight="1" x14ac:dyDescent="0.15">
      <c r="B53" s="16"/>
      <c r="C53" s="16"/>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row>
    <row r="54" spans="2:127" ht="29" customHeight="1" x14ac:dyDescent="0.15">
      <c r="B54" s="16"/>
      <c r="C54" s="16"/>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row>
    <row r="55" spans="2:127" ht="29" customHeight="1" x14ac:dyDescent="0.15">
      <c r="B55" s="16"/>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row>
    <row r="56" spans="2:127" ht="29" customHeight="1" x14ac:dyDescent="0.15">
      <c r="B56" s="16"/>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row>
    <row r="57" spans="2:127" ht="29" customHeight="1" x14ac:dyDescent="0.15">
      <c r="B57" s="16"/>
      <c r="C57" s="16"/>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row>
    <row r="58" spans="2:127" ht="29" customHeight="1" x14ac:dyDescent="0.15">
      <c r="B58" s="16"/>
      <c r="C58" s="1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29" customHeight="1" x14ac:dyDescent="0.15">
      <c r="B59" s="16"/>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29" customHeight="1" x14ac:dyDescent="0.15">
      <c r="B60" s="16"/>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7" ht="29" customHeight="1" x14ac:dyDescent="0.15">
      <c r="B61" s="16"/>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row>
    <row r="62" spans="2:127" ht="29" customHeight="1" x14ac:dyDescent="0.15">
      <c r="B62" s="16"/>
      <c r="C62" s="16"/>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row>
    <row r="63" spans="2:127" ht="29" customHeight="1" x14ac:dyDescent="0.15">
      <c r="B63" s="16"/>
      <c r="C63" s="16"/>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row>
    <row r="64" spans="2:127" ht="29" customHeight="1" x14ac:dyDescent="0.15">
      <c r="B64" s="16"/>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row>
    <row r="65" spans="2:127" ht="29" customHeight="1" x14ac:dyDescent="0.15">
      <c r="B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row>
    <row r="66" spans="2:127" ht="29" customHeight="1" x14ac:dyDescent="0.15">
      <c r="B66" s="16"/>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row>
    <row r="67" spans="2:127" ht="29" customHeight="1" x14ac:dyDescent="0.15">
      <c r="B67" s="16"/>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row>
    <row r="68" spans="2:127" ht="29" customHeight="1" x14ac:dyDescent="0.15">
      <c r="B68" s="16"/>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row>
    <row r="69" spans="2:127" ht="29" customHeight="1" x14ac:dyDescent="0.15">
      <c r="B69" s="16"/>
      <c r="C69" s="16"/>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row>
    <row r="70" spans="2:127" ht="29" customHeight="1" x14ac:dyDescent="0.15">
      <c r="B70" s="16"/>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row>
    <row r="71" spans="2:127" ht="29" customHeight="1" x14ac:dyDescent="0.15">
      <c r="B71" s="16"/>
      <c r="C71" s="16"/>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row>
    <row r="72" spans="2:127" ht="29" customHeight="1" x14ac:dyDescent="0.15">
      <c r="B72" s="16"/>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row>
    <row r="73" spans="2:127" ht="29" customHeight="1" x14ac:dyDescent="0.15">
      <c r="B73" s="16"/>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row>
    <row r="74" spans="2:127" ht="29" customHeight="1" x14ac:dyDescent="0.15">
      <c r="B74" s="16"/>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row>
    <row r="75" spans="2:127" ht="29" customHeight="1" x14ac:dyDescent="0.15">
      <c r="B75" s="16"/>
      <c r="C75" s="16"/>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row>
    <row r="76" spans="2:127" ht="29" customHeight="1" x14ac:dyDescent="0.15">
      <c r="B76" s="16"/>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row>
    <row r="77" spans="2:127" ht="29" customHeight="1" x14ac:dyDescent="0.15">
      <c r="B77" s="16"/>
      <c r="C77" s="16"/>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row>
    <row r="78" spans="2:127" ht="29" customHeight="1" x14ac:dyDescent="0.15">
      <c r="B78" s="16"/>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row>
    <row r="79" spans="2:127" ht="29" customHeight="1" x14ac:dyDescent="0.15">
      <c r="B79" s="16"/>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row>
    <row r="80" spans="2:127" ht="29" customHeight="1" x14ac:dyDescent="0.15">
      <c r="B80" s="16"/>
      <c r="C80" s="16"/>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row>
    <row r="81" spans="2:127" ht="29" customHeight="1" x14ac:dyDescent="0.15">
      <c r="B81" s="16"/>
      <c r="C81" s="16"/>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row>
    <row r="82" spans="2:127" ht="29" customHeight="1" x14ac:dyDescent="0.15">
      <c r="B82" s="16"/>
      <c r="C82" s="16"/>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row>
    <row r="83" spans="2:127" ht="29" customHeight="1" x14ac:dyDescent="0.15">
      <c r="B83" s="16"/>
      <c r="C83" s="16"/>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row>
    <row r="84" spans="2:127" ht="29" customHeight="1" x14ac:dyDescent="0.15">
      <c r="B84" s="16"/>
      <c r="C84" s="16"/>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row>
    <row r="85" spans="2:127" ht="29" customHeight="1" x14ac:dyDescent="0.15">
      <c r="B85" s="16"/>
      <c r="C85" s="16"/>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row>
    <row r="86" spans="2:127" ht="29" customHeight="1" x14ac:dyDescent="0.15">
      <c r="B86" s="16"/>
      <c r="C86" s="16"/>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row>
    <row r="87" spans="2:127" ht="29" customHeight="1" x14ac:dyDescent="0.15">
      <c r="B87" s="16"/>
      <c r="C87" s="16"/>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row>
    <row r="88" spans="2:127" ht="29" customHeight="1" x14ac:dyDescent="0.15">
      <c r="B88" s="16"/>
      <c r="C88" s="16"/>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row>
    <row r="89" spans="2:127" ht="29" customHeight="1" x14ac:dyDescent="0.15">
      <c r="B89" s="16"/>
      <c r="C89" s="16"/>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row>
    <row r="90" spans="2:127" ht="29" customHeight="1" x14ac:dyDescent="0.15">
      <c r="B90" s="16"/>
      <c r="C90" s="1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row>
    <row r="91" spans="2:127" ht="29" customHeight="1" x14ac:dyDescent="0.15">
      <c r="B91" s="16"/>
      <c r="C91" s="16"/>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row>
    <row r="92" spans="2:127" ht="29" customHeight="1" x14ac:dyDescent="0.15">
      <c r="B92" s="16"/>
      <c r="C92" s="16"/>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row>
    <row r="93" spans="2:127" ht="29" customHeight="1" x14ac:dyDescent="0.15">
      <c r="B93" s="16"/>
      <c r="C93" s="16"/>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row>
    <row r="94" spans="2:127" ht="29" customHeight="1" x14ac:dyDescent="0.15">
      <c r="B94" s="16"/>
      <c r="C94" s="16"/>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row>
    <row r="95" spans="2:127" ht="29" customHeight="1" x14ac:dyDescent="0.15">
      <c r="B95" s="16"/>
      <c r="C95" s="16"/>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row>
    <row r="96" spans="2:127" ht="29" customHeight="1" x14ac:dyDescent="0.15">
      <c r="B96" s="16"/>
      <c r="C96" s="16"/>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row>
    <row r="97" spans="2:127" ht="29" customHeight="1" x14ac:dyDescent="0.15">
      <c r="B97" s="16"/>
      <c r="C97" s="16"/>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row>
    <row r="98" spans="2:127" ht="29" customHeight="1" x14ac:dyDescent="0.15">
      <c r="B98" s="16"/>
      <c r="C98" s="16"/>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row>
    <row r="99" spans="2:127" ht="29" customHeight="1" x14ac:dyDescent="0.15">
      <c r="B99" s="16"/>
      <c r="C99" s="16"/>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row>
    <row r="100" spans="2:127" ht="29" customHeight="1" x14ac:dyDescent="0.15">
      <c r="B100" s="16"/>
      <c r="C100" s="16"/>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row>
    <row r="101" spans="2:127" ht="29" customHeight="1" x14ac:dyDescent="0.15">
      <c r="B101" s="16"/>
      <c r="C101" s="16"/>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row>
    <row r="102" spans="2:127" ht="29" customHeight="1" x14ac:dyDescent="0.15">
      <c r="B102" s="16"/>
      <c r="C102" s="16"/>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row>
    <row r="103" spans="2:127" ht="29" customHeight="1" x14ac:dyDescent="0.15">
      <c r="B103" s="16"/>
      <c r="C103" s="16"/>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row>
    <row r="104" spans="2:127" ht="29" customHeight="1" x14ac:dyDescent="0.15">
      <c r="B104" s="16"/>
      <c r="C104" s="16"/>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row>
    <row r="105" spans="2:127" ht="29" customHeight="1" x14ac:dyDescent="0.15">
      <c r="B105" s="16"/>
      <c r="C105" s="16"/>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row>
    <row r="106" spans="2:127" ht="29" customHeight="1" x14ac:dyDescent="0.15">
      <c r="B106" s="16"/>
      <c r="C106" s="16"/>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row>
    <row r="107" spans="2:127" ht="29" customHeight="1" x14ac:dyDescent="0.15">
      <c r="B107" s="16"/>
      <c r="C107" s="16"/>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row>
    <row r="108" spans="2:127" ht="29" customHeight="1" x14ac:dyDescent="0.15">
      <c r="B108" s="16"/>
      <c r="C108" s="16"/>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row>
    <row r="109" spans="2:127" ht="29" customHeight="1" x14ac:dyDescent="0.15">
      <c r="B109" s="16"/>
      <c r="C109" s="16"/>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row>
    <row r="110" spans="2:127" ht="29" customHeight="1" x14ac:dyDescent="0.15">
      <c r="B110" s="16"/>
      <c r="C110" s="16"/>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row>
    <row r="111" spans="2:127" ht="29" customHeight="1" x14ac:dyDescent="0.15">
      <c r="B111" s="16"/>
      <c r="C111" s="16"/>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row>
    <row r="112" spans="2:127" ht="29" customHeight="1" x14ac:dyDescent="0.15">
      <c r="B112" s="16"/>
      <c r="C112" s="16"/>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row>
    <row r="113" spans="2:127" ht="29" customHeight="1" x14ac:dyDescent="0.15">
      <c r="B113" s="16"/>
      <c r="C113" s="16"/>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row>
    <row r="114" spans="2:127" ht="29" customHeight="1" x14ac:dyDescent="0.15">
      <c r="B114" s="16"/>
      <c r="C114" s="16"/>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row>
    <row r="115" spans="2:127" ht="29" customHeight="1" x14ac:dyDescent="0.15">
      <c r="B115" s="16"/>
      <c r="C115" s="16"/>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row>
    <row r="116" spans="2:127" ht="29" customHeight="1" x14ac:dyDescent="0.15">
      <c r="B116" s="16"/>
      <c r="C116" s="16"/>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row>
    <row r="117" spans="2:127" ht="29" customHeight="1" x14ac:dyDescent="0.15">
      <c r="B117" s="16"/>
      <c r="C117" s="16"/>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row>
    <row r="118" spans="2:127" ht="29" customHeight="1" x14ac:dyDescent="0.15">
      <c r="B118" s="16"/>
      <c r="C118" s="16"/>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row>
    <row r="119" spans="2:127" ht="29" customHeight="1" x14ac:dyDescent="0.15">
      <c r="B119" s="16"/>
      <c r="C119" s="16"/>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row>
    <row r="120" spans="2:127" ht="29" customHeight="1" x14ac:dyDescent="0.15">
      <c r="B120" s="16"/>
      <c r="C120" s="16"/>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row>
    <row r="121" spans="2:127" ht="29" customHeight="1" x14ac:dyDescent="0.15">
      <c r="B121" s="16"/>
      <c r="C121" s="16"/>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row>
    <row r="122" spans="2:127" ht="29" customHeight="1" x14ac:dyDescent="0.15">
      <c r="B122" s="16"/>
      <c r="C122" s="16"/>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row>
    <row r="123" spans="2:127" ht="29" customHeight="1" x14ac:dyDescent="0.15">
      <c r="B123" s="16"/>
      <c r="C123" s="16"/>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row>
    <row r="124" spans="2:127" ht="29" customHeight="1" x14ac:dyDescent="0.15">
      <c r="B124" s="16"/>
      <c r="C124" s="16"/>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row>
    <row r="125" spans="2:127" ht="29" customHeight="1" x14ac:dyDescent="0.15">
      <c r="B125" s="16"/>
      <c r="C125" s="16"/>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row>
    <row r="126" spans="2:127" ht="29" customHeight="1" x14ac:dyDescent="0.15">
      <c r="B126" s="16"/>
      <c r="C126" s="16"/>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row>
    <row r="127" spans="2:127" ht="29" customHeight="1" x14ac:dyDescent="0.15">
      <c r="B127" s="16"/>
      <c r="C127" s="16"/>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row>
    <row r="128" spans="2:127" ht="29" customHeight="1" x14ac:dyDescent="0.15">
      <c r="B128" s="16"/>
      <c r="C128" s="16"/>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row>
    <row r="129" spans="2:127" ht="29" customHeight="1" x14ac:dyDescent="0.15">
      <c r="B129" s="16"/>
      <c r="C129" s="16"/>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row>
    <row r="130" spans="2:127" ht="29" customHeight="1" x14ac:dyDescent="0.15">
      <c r="B130" s="16"/>
      <c r="C130" s="16"/>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row>
    <row r="131" spans="2:127" ht="29" customHeight="1" x14ac:dyDescent="0.15">
      <c r="B131" s="16"/>
      <c r="C131" s="16"/>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row>
    <row r="132" spans="2:127" ht="29" customHeight="1" x14ac:dyDescent="0.15">
      <c r="B132" s="16"/>
      <c r="C132" s="16"/>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row>
    <row r="133" spans="2:127" ht="29" customHeight="1" x14ac:dyDescent="0.15">
      <c r="B133" s="16"/>
      <c r="C133" s="16"/>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row>
    <row r="134" spans="2:127" ht="29" customHeight="1" x14ac:dyDescent="0.15">
      <c r="B134" s="16"/>
      <c r="C134" s="16"/>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row>
    <row r="135" spans="2:127" ht="29" customHeight="1" x14ac:dyDescent="0.15">
      <c r="B135" s="16"/>
      <c r="C135" s="16"/>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row>
    <row r="136" spans="2:127" ht="29" customHeight="1" x14ac:dyDescent="0.15">
      <c r="B136" s="16"/>
      <c r="C136" s="16"/>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row>
    <row r="137" spans="2:127" ht="29" customHeight="1" x14ac:dyDescent="0.15">
      <c r="B137" s="16"/>
      <c r="C137" s="16"/>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row>
    <row r="138" spans="2:127" ht="29" customHeight="1" x14ac:dyDescent="0.15">
      <c r="B138" s="16"/>
      <c r="C138" s="16"/>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row>
    <row r="139" spans="2:127" ht="29" customHeight="1" x14ac:dyDescent="0.15">
      <c r="B139" s="16"/>
      <c r="C139" s="16"/>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row>
    <row r="140" spans="2:127" ht="29" customHeight="1" x14ac:dyDescent="0.15">
      <c r="B140" s="16"/>
      <c r="C140" s="16"/>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row>
    <row r="141" spans="2:127" ht="29" customHeight="1" x14ac:dyDescent="0.15">
      <c r="B141" s="16"/>
      <c r="C141" s="16"/>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row>
    <row r="142" spans="2:127" ht="29" customHeight="1" x14ac:dyDescent="0.15">
      <c r="B142" s="16"/>
      <c r="C142" s="16"/>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row>
    <row r="143" spans="2:127" ht="29" customHeight="1" x14ac:dyDescent="0.15">
      <c r="B143" s="16"/>
      <c r="C143" s="16"/>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row>
    <row r="144" spans="2:127" ht="29" customHeight="1" x14ac:dyDescent="0.15">
      <c r="B144" s="16"/>
      <c r="C144" s="16"/>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row>
    <row r="145" spans="2:127" ht="29" customHeight="1" x14ac:dyDescent="0.15">
      <c r="B145" s="16"/>
      <c r="C145" s="16"/>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row>
    <row r="146" spans="2:127" ht="29" customHeight="1" x14ac:dyDescent="0.15">
      <c r="B146" s="16"/>
      <c r="C146" s="16"/>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row>
    <row r="147" spans="2:127" ht="29" customHeight="1" x14ac:dyDescent="0.15">
      <c r="B147" s="16"/>
      <c r="C147" s="16"/>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row>
    <row r="148" spans="2:127" ht="29" customHeight="1" x14ac:dyDescent="0.15">
      <c r="B148" s="16"/>
      <c r="C148" s="16"/>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row>
    <row r="149" spans="2:127" ht="29" customHeight="1" x14ac:dyDescent="0.15">
      <c r="B149" s="16"/>
      <c r="C149" s="16"/>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row>
    <row r="150" spans="2:127" ht="29" customHeight="1" x14ac:dyDescent="0.15">
      <c r="B150" s="16"/>
      <c r="C150" s="16"/>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row>
    <row r="151" spans="2:127" ht="29" customHeight="1" x14ac:dyDescent="0.15">
      <c r="B151" s="16"/>
      <c r="C151" s="16"/>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row>
    <row r="152" spans="2:127" ht="29" customHeight="1" x14ac:dyDescent="0.15">
      <c r="B152" s="16"/>
      <c r="C152" s="16"/>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row>
    <row r="153" spans="2:127" ht="29" customHeight="1" x14ac:dyDescent="0.15">
      <c r="B153" s="16"/>
      <c r="C153" s="16"/>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row>
    <row r="154" spans="2:127" ht="29" customHeight="1" x14ac:dyDescent="0.15">
      <c r="B154" s="16"/>
      <c r="C154" s="16"/>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row>
    <row r="155" spans="2:127" ht="29" customHeight="1" x14ac:dyDescent="0.15">
      <c r="B155" s="16"/>
      <c r="C155" s="16"/>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row>
    <row r="156" spans="2:127" ht="29" customHeight="1" x14ac:dyDescent="0.15">
      <c r="B156" s="16"/>
      <c r="C156" s="16"/>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row>
    <row r="157" spans="2:127" ht="29" customHeight="1" x14ac:dyDescent="0.15">
      <c r="B157" s="16"/>
      <c r="C157" s="16"/>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row>
    <row r="158" spans="2:127" ht="29" customHeight="1" x14ac:dyDescent="0.15">
      <c r="B158" s="16"/>
      <c r="C158" s="16"/>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row>
    <row r="159" spans="2:127" ht="29" customHeight="1" x14ac:dyDescent="0.15">
      <c r="B159" s="16"/>
      <c r="C159" s="16"/>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row>
    <row r="160" spans="2:127" ht="29" customHeight="1" x14ac:dyDescent="0.15">
      <c r="B160" s="16"/>
      <c r="C160" s="16"/>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row>
    <row r="161" spans="2:127" ht="29" customHeight="1" x14ac:dyDescent="0.15">
      <c r="B161" s="16"/>
      <c r="C161" s="16"/>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row>
    <row r="162" spans="2:127" ht="29" customHeight="1" x14ac:dyDescent="0.15">
      <c r="B162" s="16"/>
      <c r="C162" s="16"/>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row>
    <row r="163" spans="2:127" ht="29" customHeight="1" x14ac:dyDescent="0.15">
      <c r="B163" s="16"/>
      <c r="C163" s="16"/>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row>
    <row r="164" spans="2:127" ht="29" customHeight="1" x14ac:dyDescent="0.15">
      <c r="B164" s="16"/>
      <c r="C164" s="16"/>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row>
    <row r="165" spans="2:127" ht="29" customHeight="1" x14ac:dyDescent="0.15">
      <c r="B165" s="16"/>
      <c r="C165" s="16"/>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row>
    <row r="166" spans="2:127" ht="29" customHeight="1" x14ac:dyDescent="0.15">
      <c r="B166" s="16"/>
      <c r="C166" s="16"/>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row>
    <row r="167" spans="2:127" ht="29" customHeight="1" x14ac:dyDescent="0.15">
      <c r="B167" s="16"/>
      <c r="C167" s="16"/>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row>
    <row r="168" spans="2:127" ht="29" customHeight="1" x14ac:dyDescent="0.15">
      <c r="B168" s="16"/>
      <c r="C168" s="16"/>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row>
    <row r="169" spans="2:127" ht="29" customHeight="1" x14ac:dyDescent="0.15">
      <c r="B169" s="16"/>
      <c r="C169" s="16"/>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row>
    <row r="170" spans="2:127" ht="29" customHeight="1" x14ac:dyDescent="0.15">
      <c r="B170" s="16"/>
      <c r="C170" s="16"/>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row>
    <row r="171" spans="2:127" ht="29" customHeight="1" x14ac:dyDescent="0.15">
      <c r="B171" s="16"/>
      <c r="C171" s="16"/>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row>
    <row r="172" spans="2:127" ht="29" customHeight="1" x14ac:dyDescent="0.15">
      <c r="B172" s="16"/>
      <c r="C172" s="16"/>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row>
    <row r="173" spans="2:127" ht="29" customHeight="1" x14ac:dyDescent="0.15">
      <c r="B173" s="16"/>
      <c r="C173" s="16"/>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row>
    <row r="174" spans="2:127" ht="29" customHeight="1" x14ac:dyDescent="0.15">
      <c r="B174" s="16"/>
      <c r="C174" s="16"/>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row>
    <row r="175" spans="2:127" ht="29" customHeight="1" x14ac:dyDescent="0.15">
      <c r="B175" s="16"/>
      <c r="C175" s="16"/>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row>
    <row r="176" spans="2:127" ht="29" customHeight="1" x14ac:dyDescent="0.15">
      <c r="B176" s="16"/>
      <c r="C176" s="16"/>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row>
    <row r="177" spans="2:127" ht="29" customHeight="1" x14ac:dyDescent="0.15">
      <c r="B177" s="16"/>
      <c r="C177" s="16"/>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row>
    <row r="178" spans="2:127" ht="29" customHeight="1" x14ac:dyDescent="0.15">
      <c r="B178" s="16"/>
      <c r="C178" s="16"/>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row>
    <row r="179" spans="2:127" ht="29" customHeight="1" x14ac:dyDescent="0.15">
      <c r="B179" s="16"/>
      <c r="C179" s="16"/>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row>
    <row r="180" spans="2:127" ht="29" customHeight="1" x14ac:dyDescent="0.15">
      <c r="B180" s="16"/>
      <c r="C180" s="16"/>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row>
    <row r="181" spans="2:127" ht="29" customHeight="1" x14ac:dyDescent="0.15">
      <c r="B181" s="16"/>
      <c r="C181" s="16"/>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row>
    <row r="182" spans="2:127" ht="29" customHeight="1" x14ac:dyDescent="0.15">
      <c r="B182" s="16"/>
      <c r="C182" s="16"/>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row>
    <row r="183" spans="2:127" ht="29" customHeight="1" x14ac:dyDescent="0.15">
      <c r="B183" s="16"/>
      <c r="C183" s="16"/>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row>
    <row r="184" spans="2:127" ht="29" customHeight="1" x14ac:dyDescent="0.15">
      <c r="B184" s="16"/>
      <c r="C184" s="16"/>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row>
    <row r="185" spans="2:127" ht="29" customHeight="1" x14ac:dyDescent="0.15">
      <c r="B185" s="16"/>
      <c r="C185" s="16"/>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row>
    <row r="186" spans="2:127" ht="29" customHeight="1" x14ac:dyDescent="0.15">
      <c r="B186" s="16"/>
      <c r="C186" s="16"/>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row>
    <row r="187" spans="2:127" ht="29" customHeight="1" x14ac:dyDescent="0.15">
      <c r="B187" s="16"/>
      <c r="C187" s="16"/>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row>
    <row r="188" spans="2:127" ht="29" customHeight="1" x14ac:dyDescent="0.15">
      <c r="B188" s="16"/>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row>
    <row r="189" spans="2:127" ht="29" customHeight="1" x14ac:dyDescent="0.15">
      <c r="B189" s="16"/>
      <c r="C189" s="16"/>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row>
    <row r="190" spans="2:127" ht="29" customHeight="1" x14ac:dyDescent="0.15">
      <c r="B190" s="16"/>
      <c r="C190" s="16"/>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row>
    <row r="191" spans="2:127" ht="29" customHeight="1" x14ac:dyDescent="0.15">
      <c r="B191" s="16"/>
      <c r="C191" s="16"/>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row>
    <row r="192" spans="2:127" ht="29" customHeight="1" x14ac:dyDescent="0.15">
      <c r="B192" s="16"/>
      <c r="C192" s="16"/>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row>
    <row r="193" spans="2:127" ht="29" customHeight="1" x14ac:dyDescent="0.15">
      <c r="B193" s="16"/>
      <c r="C193" s="16"/>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row>
    <row r="194" spans="2:127" ht="29" customHeight="1" x14ac:dyDescent="0.15">
      <c r="B194" s="16"/>
      <c r="C194" s="16"/>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row>
    <row r="195" spans="2:127" ht="29" customHeight="1" x14ac:dyDescent="0.15">
      <c r="B195" s="16"/>
      <c r="C195" s="16"/>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row>
    <row r="196" spans="2:127" ht="29" customHeight="1" x14ac:dyDescent="0.15">
      <c r="B196" s="16"/>
      <c r="C196" s="16"/>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row>
    <row r="197" spans="2:127" ht="29" customHeight="1" x14ac:dyDescent="0.15">
      <c r="B197" s="16"/>
      <c r="C197" s="16"/>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row>
    <row r="198" spans="2:127" ht="29" customHeight="1" x14ac:dyDescent="0.15">
      <c r="B198" s="16"/>
      <c r="C198" s="16"/>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row>
    <row r="199" spans="2:127" ht="29" customHeight="1" x14ac:dyDescent="0.15">
      <c r="B199" s="16"/>
      <c r="C199" s="16"/>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row>
    <row r="200" spans="2:127" ht="29" customHeight="1" x14ac:dyDescent="0.15">
      <c r="B200" s="16"/>
      <c r="C200" s="16"/>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row>
    <row r="201" spans="2:127" ht="29" customHeight="1" x14ac:dyDescent="0.15">
      <c r="B201" s="16"/>
      <c r="C201" s="16"/>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row>
    <row r="202" spans="2:127" ht="29" customHeight="1" x14ac:dyDescent="0.15">
      <c r="B202" s="16"/>
      <c r="C202" s="16"/>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row>
    <row r="203" spans="2:127" ht="29" customHeight="1" x14ac:dyDescent="0.15">
      <c r="B203" s="16"/>
      <c r="C203" s="16"/>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row>
    <row r="204" spans="2:127" ht="29" customHeight="1" x14ac:dyDescent="0.15">
      <c r="B204" s="16"/>
      <c r="C204" s="16"/>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row>
    <row r="205" spans="2:127" ht="29" customHeight="1" x14ac:dyDescent="0.15">
      <c r="B205" s="16"/>
      <c r="C205" s="16"/>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row>
    <row r="206" spans="2:127" ht="29" customHeight="1" x14ac:dyDescent="0.15">
      <c r="B206" s="16"/>
      <c r="C206" s="16"/>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row>
    <row r="207" spans="2:127" ht="29" customHeight="1" x14ac:dyDescent="0.15">
      <c r="B207" s="16"/>
      <c r="C207" s="16"/>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row>
    <row r="208" spans="2:127" ht="29" customHeight="1" x14ac:dyDescent="0.15">
      <c r="B208" s="16"/>
      <c r="C208" s="16"/>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row>
    <row r="209" spans="2:127" ht="29" customHeight="1" x14ac:dyDescent="0.15">
      <c r="B209" s="16"/>
      <c r="C209" s="16"/>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row>
    <row r="210" spans="2:127" ht="29" customHeight="1" x14ac:dyDescent="0.15">
      <c r="B210" s="16"/>
      <c r="C210" s="16"/>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row>
    <row r="211" spans="2:127" ht="29" customHeight="1" x14ac:dyDescent="0.15">
      <c r="B211" s="16"/>
      <c r="C211" s="16"/>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row>
    <row r="212" spans="2:127" ht="29" customHeight="1" x14ac:dyDescent="0.15">
      <c r="B212" s="16"/>
      <c r="C212" s="16"/>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row>
    <row r="213" spans="2:127" ht="29" customHeight="1" x14ac:dyDescent="0.15">
      <c r="B213" s="16"/>
      <c r="C213" s="16"/>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row>
    <row r="214" spans="2:127" ht="29" customHeight="1" x14ac:dyDescent="0.15">
      <c r="B214" s="16"/>
      <c r="C214" s="16"/>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row>
    <row r="215" spans="2:127" ht="29" customHeight="1" x14ac:dyDescent="0.15">
      <c r="B215" s="16"/>
      <c r="C215" s="16"/>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row>
    <row r="216" spans="2:127" ht="29" customHeight="1" x14ac:dyDescent="0.15">
      <c r="B216" s="16"/>
      <c r="C216" s="16"/>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row>
    <row r="217" spans="2:127" ht="29" customHeight="1" x14ac:dyDescent="0.15">
      <c r="B217" s="16"/>
      <c r="C217" s="16"/>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row>
    <row r="218" spans="2:127" ht="29" customHeight="1" x14ac:dyDescent="0.15">
      <c r="B218" s="16"/>
      <c r="C218" s="16"/>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row>
    <row r="219" spans="2:127" ht="29" customHeight="1" x14ac:dyDescent="0.15">
      <c r="B219" s="16"/>
      <c r="C219" s="16"/>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row>
    <row r="220" spans="2:127" ht="29" customHeight="1" x14ac:dyDescent="0.15">
      <c r="B220" s="16"/>
      <c r="C220" s="16"/>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row>
    <row r="221" spans="2:127" ht="29" customHeight="1" x14ac:dyDescent="0.15">
      <c r="B221" s="16"/>
      <c r="C221" s="16"/>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row>
    <row r="222" spans="2:127" ht="29" customHeight="1" x14ac:dyDescent="0.15">
      <c r="B222" s="16"/>
      <c r="C222" s="16"/>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row>
    <row r="223" spans="2:127" ht="29" customHeight="1" x14ac:dyDescent="0.15">
      <c r="B223" s="16"/>
      <c r="C223" s="16"/>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row>
    <row r="224" spans="2:127" ht="29" customHeight="1" x14ac:dyDescent="0.15">
      <c r="B224" s="16"/>
      <c r="C224" s="16"/>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row>
    <row r="225" spans="2:127" ht="29" customHeight="1" x14ac:dyDescent="0.15">
      <c r="B225" s="16"/>
      <c r="C225" s="16"/>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row>
    <row r="226" spans="2:127" ht="29" customHeight="1" x14ac:dyDescent="0.15">
      <c r="B226" s="16"/>
      <c r="C226" s="16"/>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row>
    <row r="227" spans="2:127" ht="29" customHeight="1" x14ac:dyDescent="0.15">
      <c r="B227" s="16"/>
      <c r="C227" s="16"/>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row>
    <row r="228" spans="2:127" ht="29" customHeight="1" x14ac:dyDescent="0.15">
      <c r="B228" s="16"/>
      <c r="C228" s="16"/>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row>
    <row r="229" spans="2:127" ht="29" customHeight="1" x14ac:dyDescent="0.15">
      <c r="B229" s="16"/>
      <c r="C229" s="16"/>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row>
    <row r="230" spans="2:127" ht="29" customHeight="1" x14ac:dyDescent="0.15">
      <c r="B230" s="16"/>
      <c r="C230" s="16"/>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row>
    <row r="231" spans="2:127" ht="29" customHeight="1" x14ac:dyDescent="0.15">
      <c r="B231" s="16"/>
      <c r="C231" s="16"/>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row>
    <row r="232" spans="2:127" ht="29" customHeight="1" x14ac:dyDescent="0.15">
      <c r="B232" s="16"/>
      <c r="C232" s="16"/>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row>
    <row r="233" spans="2:127" ht="29" customHeight="1" x14ac:dyDescent="0.15">
      <c r="B233" s="16"/>
      <c r="C233" s="16"/>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row>
    <row r="234" spans="2:127" ht="29" customHeight="1" x14ac:dyDescent="0.15">
      <c r="B234" s="16"/>
      <c r="C234" s="16"/>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row>
    <row r="235" spans="2:127" ht="29" customHeight="1" x14ac:dyDescent="0.15">
      <c r="B235" s="16"/>
      <c r="C235" s="16"/>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row>
    <row r="236" spans="2:127" ht="29" customHeight="1" x14ac:dyDescent="0.15">
      <c r="B236" s="16"/>
      <c r="C236" s="16"/>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row>
    <row r="237" spans="2:127" ht="29" customHeight="1" x14ac:dyDescent="0.15">
      <c r="B237" s="16"/>
      <c r="C237" s="16"/>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row>
    <row r="238" spans="2:127" ht="29" customHeight="1" x14ac:dyDescent="0.15">
      <c r="B238" s="16"/>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row>
    <row r="239" spans="2:127" ht="29" customHeight="1" x14ac:dyDescent="0.15">
      <c r="B239" s="16"/>
      <c r="C239" s="16"/>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row>
    <row r="240" spans="2:127" ht="29" customHeight="1" x14ac:dyDescent="0.15">
      <c r="B240" s="16"/>
      <c r="C240" s="16"/>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row>
    <row r="241" spans="2:127" ht="29" customHeight="1" x14ac:dyDescent="0.15">
      <c r="B241" s="16"/>
      <c r="C241" s="16"/>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row>
    <row r="242" spans="2:127" ht="29" customHeight="1" x14ac:dyDescent="0.15">
      <c r="B242" s="16"/>
      <c r="C242" s="16"/>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row>
    <row r="243" spans="2:127" ht="29" customHeight="1" x14ac:dyDescent="0.15">
      <c r="B243" s="16"/>
      <c r="C243" s="16"/>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row>
    <row r="244" spans="2:127" ht="29" customHeight="1" x14ac:dyDescent="0.15">
      <c r="B244" s="16"/>
      <c r="C244" s="16"/>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row>
    <row r="245" spans="2:127" ht="29" customHeight="1" x14ac:dyDescent="0.15">
      <c r="B245" s="16"/>
      <c r="C245" s="16"/>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row>
    <row r="246" spans="2:127" ht="29" customHeight="1" x14ac:dyDescent="0.15">
      <c r="B246" s="16"/>
      <c r="C246" s="16"/>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row>
    <row r="247" spans="2:127" ht="29" customHeight="1" x14ac:dyDescent="0.15">
      <c r="B247" s="16"/>
      <c r="C247" s="16"/>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row>
    <row r="248" spans="2:127" ht="29" customHeight="1" x14ac:dyDescent="0.15">
      <c r="B248" s="16"/>
      <c r="C248" s="16"/>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row>
    <row r="249" spans="2:127" ht="29" customHeight="1" x14ac:dyDescent="0.15">
      <c r="B249" s="16"/>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row>
    <row r="250" spans="2:127" ht="29" customHeight="1" x14ac:dyDescent="0.15">
      <c r="B250" s="16"/>
      <c r="C250" s="16"/>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row>
    <row r="251" spans="2:127" ht="29" customHeight="1" x14ac:dyDescent="0.15">
      <c r="B251" s="16"/>
      <c r="C251" s="16"/>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row>
    <row r="252" spans="2:127" ht="29" customHeight="1" x14ac:dyDescent="0.15">
      <c r="B252" s="16"/>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row>
    <row r="253" spans="2:127" ht="29" customHeight="1" x14ac:dyDescent="0.15">
      <c r="B253" s="16"/>
      <c r="C253" s="16"/>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row>
    <row r="254" spans="2:127" ht="29" customHeight="1" x14ac:dyDescent="0.15">
      <c r="B254" s="16"/>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row>
    <row r="255" spans="2:127" ht="29" customHeight="1" x14ac:dyDescent="0.15">
      <c r="B255" s="16"/>
      <c r="C255" s="16"/>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row>
    <row r="256" spans="2:127" ht="29" customHeight="1" x14ac:dyDescent="0.15">
      <c r="B256" s="16"/>
      <c r="C256" s="16"/>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row>
    <row r="257" spans="2:127" ht="29" customHeight="1" x14ac:dyDescent="0.15">
      <c r="B257" s="16"/>
      <c r="C257" s="16"/>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row>
    <row r="258" spans="2:127" ht="29" customHeight="1" x14ac:dyDescent="0.15">
      <c r="B258" s="16"/>
      <c r="C258" s="16"/>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row>
    <row r="259" spans="2:127" ht="29" customHeight="1" x14ac:dyDescent="0.15">
      <c r="B259" s="16"/>
      <c r="C259" s="16"/>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row>
    <row r="260" spans="2:127" ht="29" customHeight="1" x14ac:dyDescent="0.15">
      <c r="B260" s="16"/>
      <c r="C260" s="16"/>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row>
    <row r="261" spans="2:127" ht="29" customHeight="1" x14ac:dyDescent="0.15">
      <c r="B261" s="16"/>
      <c r="C261" s="16"/>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row>
    <row r="262" spans="2:127" ht="29" customHeight="1" x14ac:dyDescent="0.15">
      <c r="B262" s="16"/>
      <c r="C262" s="16"/>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row>
    <row r="263" spans="2:127" ht="29" customHeight="1" x14ac:dyDescent="0.15">
      <c r="B263" s="16"/>
      <c r="C263" s="16"/>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row>
    <row r="264" spans="2:127" ht="29" customHeight="1" x14ac:dyDescent="0.15">
      <c r="B264" s="16"/>
      <c r="C264" s="16"/>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row>
    <row r="265" spans="2:127" ht="29" customHeight="1" x14ac:dyDescent="0.15">
      <c r="B265" s="16"/>
      <c r="C265" s="16"/>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row>
    <row r="266" spans="2:127" ht="29" customHeight="1" x14ac:dyDescent="0.15">
      <c r="B266" s="16"/>
      <c r="C266" s="16"/>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row>
    <row r="267" spans="2:127" ht="29" customHeight="1" x14ac:dyDescent="0.15">
      <c r="B267" s="16"/>
      <c r="C267" s="16"/>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row>
    <row r="268" spans="2:127" ht="29" customHeight="1" x14ac:dyDescent="0.15">
      <c r="B268" s="16"/>
      <c r="C268" s="16"/>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row>
    <row r="269" spans="2:127" ht="29" customHeight="1" x14ac:dyDescent="0.15">
      <c r="B269" s="16"/>
      <c r="C269" s="16"/>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row>
    <row r="270" spans="2:127" ht="29" customHeight="1" x14ac:dyDescent="0.15">
      <c r="B270" s="16"/>
      <c r="C270" s="16"/>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row>
    <row r="271" spans="2:127" ht="29" customHeight="1" x14ac:dyDescent="0.15">
      <c r="B271" s="16"/>
      <c r="C271" s="16"/>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row>
    <row r="272" spans="2:127" ht="29" customHeight="1" x14ac:dyDescent="0.15">
      <c r="B272" s="16"/>
      <c r="C272" s="16"/>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row>
    <row r="273" spans="2:127" ht="29" customHeight="1" x14ac:dyDescent="0.15">
      <c r="B273" s="16"/>
      <c r="C273" s="16"/>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row>
    <row r="274" spans="2:127" ht="29" customHeight="1" x14ac:dyDescent="0.15">
      <c r="B274" s="16"/>
      <c r="C274" s="16"/>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row>
    <row r="275" spans="2:127" ht="29" customHeight="1" x14ac:dyDescent="0.15">
      <c r="B275" s="16"/>
      <c r="C275" s="16"/>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row>
    <row r="276" spans="2:127" ht="29" customHeight="1" x14ac:dyDescent="0.15">
      <c r="B276" s="16"/>
      <c r="C276" s="16"/>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row>
    <row r="277" spans="2:127" ht="29" customHeight="1" x14ac:dyDescent="0.15">
      <c r="B277" s="16"/>
      <c r="C277" s="16"/>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row>
    <row r="278" spans="2:127" ht="29" customHeight="1" x14ac:dyDescent="0.15">
      <c r="B278" s="16"/>
      <c r="C278" s="16"/>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row>
    <row r="279" spans="2:127" ht="29" customHeight="1" x14ac:dyDescent="0.15">
      <c r="B279" s="16"/>
      <c r="C279" s="16"/>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row>
    <row r="280" spans="2:127" ht="29" customHeight="1" x14ac:dyDescent="0.15">
      <c r="B280" s="16"/>
      <c r="C280" s="16"/>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row>
    <row r="281" spans="2:127" ht="29" customHeight="1" x14ac:dyDescent="0.15">
      <c r="B281" s="16"/>
      <c r="C281" s="16"/>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row>
    <row r="282" spans="2:127" ht="29" customHeight="1" x14ac:dyDescent="0.15">
      <c r="B282" s="16"/>
      <c r="C282" s="16"/>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row>
    <row r="283" spans="2:127" ht="29" customHeight="1" x14ac:dyDescent="0.15">
      <c r="B283" s="16"/>
      <c r="C283" s="16"/>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row>
    <row r="284" spans="2:127" ht="29" customHeight="1" x14ac:dyDescent="0.15">
      <c r="B284" s="16"/>
      <c r="C284" s="16"/>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row>
    <row r="285" spans="2:127" ht="29" customHeight="1" x14ac:dyDescent="0.15">
      <c r="B285" s="16"/>
      <c r="C285" s="16"/>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row>
    <row r="286" spans="2:127" ht="29" customHeight="1" x14ac:dyDescent="0.15">
      <c r="B286" s="16"/>
      <c r="C286" s="16"/>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row>
    <row r="287" spans="2:127" ht="29" customHeight="1" x14ac:dyDescent="0.15">
      <c r="B287" s="16"/>
      <c r="C287" s="16"/>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row>
    <row r="288" spans="2:127" ht="29" customHeight="1" x14ac:dyDescent="0.15">
      <c r="B288" s="16"/>
      <c r="C288" s="16"/>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row>
    <row r="289" spans="2:127" ht="29" customHeight="1" x14ac:dyDescent="0.15">
      <c r="B289" s="16"/>
      <c r="C289" s="16"/>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row>
    <row r="290" spans="2:127" ht="29" customHeight="1" x14ac:dyDescent="0.15">
      <c r="B290" s="16"/>
      <c r="C290" s="16"/>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row>
    <row r="291" spans="2:127" ht="29" customHeight="1" x14ac:dyDescent="0.15">
      <c r="B291" s="16"/>
      <c r="C291" s="16"/>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row>
    <row r="292" spans="2:127" ht="29" customHeight="1" x14ac:dyDescent="0.15">
      <c r="B292" s="16"/>
      <c r="C292" s="16"/>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row>
    <row r="293" spans="2:127" ht="29" customHeight="1" x14ac:dyDescent="0.15">
      <c r="B293" s="16"/>
      <c r="C293" s="16"/>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row>
    <row r="294" spans="2:127" ht="29" customHeight="1" x14ac:dyDescent="0.15">
      <c r="B294" s="16"/>
      <c r="C294" s="16"/>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row>
    <row r="295" spans="2:127" ht="29" customHeight="1" x14ac:dyDescent="0.15">
      <c r="B295" s="16"/>
      <c r="C295" s="16"/>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row>
    <row r="296" spans="2:127" ht="29" customHeight="1" x14ac:dyDescent="0.15">
      <c r="B296" s="16"/>
      <c r="C296" s="16"/>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row>
    <row r="297" spans="2:127" ht="29" customHeight="1" x14ac:dyDescent="0.15">
      <c r="B297" s="16"/>
      <c r="C297" s="16"/>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row>
    <row r="298" spans="2:127" ht="29" customHeight="1" x14ac:dyDescent="0.15">
      <c r="B298" s="16"/>
      <c r="C298" s="16"/>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row>
    <row r="299" spans="2:127" ht="29" customHeight="1" x14ac:dyDescent="0.15">
      <c r="B299" s="16"/>
      <c r="C299" s="16"/>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row>
    <row r="300" spans="2:127" ht="29" customHeight="1" x14ac:dyDescent="0.15">
      <c r="B300" s="16"/>
      <c r="C300" s="16"/>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row>
    <row r="301" spans="2:127" ht="29" customHeight="1" x14ac:dyDescent="0.15">
      <c r="B301" s="16"/>
      <c r="C301" s="16"/>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row>
  </sheetData>
  <mergeCells count="75">
    <mergeCell ref="C8:D8"/>
    <mergeCell ref="E8:F8"/>
    <mergeCell ref="G8:H8"/>
    <mergeCell ref="I8:J8"/>
    <mergeCell ref="K8:L8"/>
    <mergeCell ref="J21:N21"/>
    <mergeCell ref="H20:N20"/>
    <mergeCell ref="D22:N22"/>
    <mergeCell ref="D25:N25"/>
    <mergeCell ref="M19:N19"/>
    <mergeCell ref="C24:N24"/>
    <mergeCell ref="C21:D21"/>
    <mergeCell ref="C20:D20"/>
    <mergeCell ref="I19:J19"/>
    <mergeCell ref="I15:J15"/>
    <mergeCell ref="G19:H19"/>
    <mergeCell ref="G15:H15"/>
    <mergeCell ref="G16:H16"/>
    <mergeCell ref="M14:N14"/>
    <mergeCell ref="I14:J14"/>
    <mergeCell ref="M13:N13"/>
    <mergeCell ref="M6:N6"/>
    <mergeCell ref="K19:L19"/>
    <mergeCell ref="K15:L15"/>
    <mergeCell ref="K14:L14"/>
    <mergeCell ref="K13:L13"/>
    <mergeCell ref="K6:L6"/>
    <mergeCell ref="K16:L16"/>
    <mergeCell ref="K11:L11"/>
    <mergeCell ref="M11:N11"/>
    <mergeCell ref="K12:L12"/>
    <mergeCell ref="M12:N12"/>
    <mergeCell ref="M15:N15"/>
    <mergeCell ref="M7:N7"/>
    <mergeCell ref="M8:N8"/>
    <mergeCell ref="I13:J13"/>
    <mergeCell ref="I6:J6"/>
    <mergeCell ref="E6:F6"/>
    <mergeCell ref="G14:H14"/>
    <mergeCell ref="G13:H13"/>
    <mergeCell ref="G6:H6"/>
    <mergeCell ref="G11:H11"/>
    <mergeCell ref="I11:J11"/>
    <mergeCell ref="E12:F12"/>
    <mergeCell ref="G12:H12"/>
    <mergeCell ref="I12:J12"/>
    <mergeCell ref="K2:L2"/>
    <mergeCell ref="M2:N2"/>
    <mergeCell ref="E5:F5"/>
    <mergeCell ref="G5:H5"/>
    <mergeCell ref="I5:J5"/>
    <mergeCell ref="K5:L5"/>
    <mergeCell ref="M5:N5"/>
    <mergeCell ref="I2:J2"/>
    <mergeCell ref="C14:D14"/>
    <mergeCell ref="C15:D15"/>
    <mergeCell ref="C19:D19"/>
    <mergeCell ref="E2:F2"/>
    <mergeCell ref="G2:H2"/>
    <mergeCell ref="E19:F19"/>
    <mergeCell ref="E15:F15"/>
    <mergeCell ref="E14:F14"/>
    <mergeCell ref="E13:F13"/>
    <mergeCell ref="C2:D2"/>
    <mergeCell ref="C5:D5"/>
    <mergeCell ref="C6:D6"/>
    <mergeCell ref="C13:D13"/>
    <mergeCell ref="C11:D11"/>
    <mergeCell ref="E11:F11"/>
    <mergeCell ref="C12:D12"/>
    <mergeCell ref="C7:D7"/>
    <mergeCell ref="E7:F7"/>
    <mergeCell ref="G7:H7"/>
    <mergeCell ref="I7:J7"/>
    <mergeCell ref="K7:L7"/>
  </mergeCells>
  <phoneticPr fontId="12" type="noConversion"/>
  <conditionalFormatting sqref="D4:N4">
    <cfRule type="top10" dxfId="12" priority="10" bottom="1" rank="1"/>
  </conditionalFormatting>
  <conditionalFormatting sqref="C18:N18">
    <cfRule type="top10" dxfId="11" priority="8" bottom="1" rank="1"/>
  </conditionalFormatting>
  <hyperlinks>
    <hyperlink ref="E15" r:id="rId1"/>
    <hyperlink ref="G15" r:id="rId2"/>
    <hyperlink ref="I15" r:id="rId3"/>
    <hyperlink ref="K15" r:id="rId4"/>
    <hyperlink ref="M15" r:id="rId5"/>
    <hyperlink ref="C15" r:id="rId6"/>
    <hyperlink ref="C20" r:id="rId7"/>
    <hyperlink ref="D20" r:id="rId8" display="http://lp.sharpspring.com/get-a-demo/"/>
    <hyperlink ref="D15" r:id="rId9" display="https://koi-724ki.marketingautomation.services/net/m?md=zXG8BzmDgffL%2BcxJPg0%2ByQ%3D%3D"/>
    <hyperlink ref="F15" r:id="rId10" display="https://koi-724ki.marketingautomation.services/net/m?md=CpZ1p5HQf7ILw4VULBH3nw%3D%3D"/>
    <hyperlink ref="H15" r:id="rId11" display="https://koi-724ki.marketingautomation.services/net/m?md=S3ViUxJ7mmm%2FvbFLs0NKRw%3D%3D"/>
    <hyperlink ref="J15" r:id="rId12" display="https://koi-724ki.marketingautomation.services/net/m?md=UEZve7RGlFI3ICMLLjFiZg%3D%3D"/>
    <hyperlink ref="L15" r:id="rId13" display="https://koi-724ki.marketingautomation.services/net/m?md=v6Fm0WQMVYxZIIzRnHjwmg%3D%3D"/>
    <hyperlink ref="N15" r:id="rId14" display="https://koi-724ki.marketingautomation.services/net/m?md=Vqh%2Bn9xi1oSVa8sXYQqtbw%3D%3D"/>
  </hyperlinks>
  <printOptions horizontalCentered="1"/>
  <pageMargins left="0.25" right="0.25" top="0.25" bottom="0.25" header="0.3" footer="0.3"/>
  <pageSetup scale="58" fitToHeight="0" orientation="portrait" horizontalDpi="4294967293" verticalDpi="4294967293"/>
  <headerFooter differentFirst="1">
    <oddFooter>Page &amp;P of &amp;N</oddFooter>
  </headerFooter>
  <ignoredErrors>
    <ignoredError sqref="H18" formula="1"/>
  </ignoredErrors>
  <drawing r:id="rId15"/>
  <legacyDrawing r:id="rId16"/>
  <mc:AlternateContent xmlns:mc="http://schemas.openxmlformats.org/markup-compatibility/2006">
    <mc:Choice Requires="x14">
      <controls>
        <mc:AlternateContent xmlns:mc="http://schemas.openxmlformats.org/markup-compatibility/2006">
          <mc:Choice Requires="x14">
            <control shapeId="3077" r:id="rId17" name="Option Button 5">
              <controlPr defaultSize="0" autoFill="0" autoLine="0" autoPict="0">
                <anchor moveWithCells="1">
                  <from>
                    <xdr:col>8</xdr:col>
                    <xdr:colOff>12700</xdr:colOff>
                    <xdr:row>0</xdr:row>
                    <xdr:rowOff>76200</xdr:rowOff>
                  </from>
                  <to>
                    <xdr:col>9</xdr:col>
                    <xdr:colOff>787400</xdr:colOff>
                    <xdr:row>0</xdr:row>
                    <xdr:rowOff>990600</xdr:rowOff>
                  </to>
                </anchor>
              </controlPr>
            </control>
          </mc:Choice>
          <mc:Fallback/>
        </mc:AlternateContent>
        <mc:AlternateContent xmlns:mc="http://schemas.openxmlformats.org/markup-compatibility/2006">
          <mc:Choice Requires="x14">
            <control shapeId="3078" r:id="rId18" name="Option Button 6">
              <controlPr defaultSize="0" autoFill="0" autoLine="0" autoPict="0">
                <anchor moveWithCells="1">
                  <from>
                    <xdr:col>4</xdr:col>
                    <xdr:colOff>12700</xdr:colOff>
                    <xdr:row>0</xdr:row>
                    <xdr:rowOff>76200</xdr:rowOff>
                  </from>
                  <to>
                    <xdr:col>5</xdr:col>
                    <xdr:colOff>381000</xdr:colOff>
                    <xdr:row>0</xdr:row>
                    <xdr:rowOff>990600</xdr:rowOff>
                  </to>
                </anchor>
              </controlPr>
            </control>
          </mc:Choice>
          <mc:Fallback/>
        </mc:AlternateContent>
        <mc:AlternateContent xmlns:mc="http://schemas.openxmlformats.org/markup-compatibility/2006">
          <mc:Choice Requires="x14">
            <control shapeId="3079" r:id="rId19" name="Option Button 7">
              <controlPr defaultSize="0" autoFill="0" autoLine="0" autoPict="0">
                <anchor moveWithCells="1">
                  <from>
                    <xdr:col>6</xdr:col>
                    <xdr:colOff>25400</xdr:colOff>
                    <xdr:row>0</xdr:row>
                    <xdr:rowOff>76200</xdr:rowOff>
                  </from>
                  <to>
                    <xdr:col>7</xdr:col>
                    <xdr:colOff>660400</xdr:colOff>
                    <xdr:row>0</xdr:row>
                    <xdr:rowOff>990600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expression" priority="12" id="{5D62952B-9313-AC48-B2A2-15ECD57E7542}">
            <xm:f>'1. Your Needs'!$E$101=TRUE</xm:f>
            <x14:dxf>
              <font>
                <color rgb="FF9C0006"/>
              </font>
            </x14:dxf>
          </x14:cfRule>
          <xm:sqref>M6:N6</xm:sqref>
        </x14:conditionalFormatting>
        <x14:conditionalFormatting xmlns:xm="http://schemas.microsoft.com/office/excel/2006/main">
          <x14:cfRule type="expression" priority="7" id="{0EFDF422-0E0D-9246-B525-35055F9ABA34}">
            <xm:f>IF('1. Your Needs'!$E$101,TRUE,FALSE)</xm:f>
            <x14:dxf>
              <font>
                <b/>
                <i val="0"/>
                <color rgb="FF9C0006"/>
              </font>
              <fill>
                <patternFill patternType="solid">
                  <fgColor indexed="64"/>
                  <bgColor theme="0" tint="-4.9989318521683403E-2"/>
                </patternFill>
              </fill>
            </x14:dxf>
          </x14:cfRule>
          <xm:sqref>C24:N24</xm:sqref>
        </x14:conditionalFormatting>
        <x14:conditionalFormatting xmlns:xm="http://schemas.microsoft.com/office/excel/2006/main">
          <x14:cfRule type="expression" priority="6" id="{D02F76AB-5480-A64C-AFC0-5773DD765744}">
            <xm:f>IF('1. Your Needs'!$E$101,TRUE,FALSE)</xm:f>
            <x14:dxf>
              <font>
                <color rgb="FF9C0006"/>
              </font>
            </x14:dxf>
          </x14:cfRule>
          <xm:sqref>J21:N21</xm:sqref>
        </x14:conditionalFormatting>
        <x14:conditionalFormatting xmlns:xm="http://schemas.microsoft.com/office/excel/2006/main">
          <x14:cfRule type="expression" priority="4" id="{5EB7EF7F-7546-224D-BFAF-F253AA6353F6}">
            <xm:f>IF(D3&lt;N3,TRUE,IF('1. Your Needs'!$E$101,TRUE,FALSE))</xm:f>
            <x14:dxf>
              <font>
                <b/>
                <i val="0"/>
                <color rgb="FF00B050"/>
              </font>
              <fill>
                <patternFill patternType="solid">
                  <fgColor indexed="64"/>
                  <bgColor theme="0" tint="-4.9989318521683403E-2"/>
                </patternFill>
              </fill>
            </x14:dxf>
          </x14:cfRule>
          <xm:sqref>D3</xm:sqref>
        </x14:conditionalFormatting>
        <x14:conditionalFormatting xmlns:xm="http://schemas.microsoft.com/office/excel/2006/main">
          <x14:cfRule type="expression" priority="3" id="{EB91920E-8DF7-5945-A072-5A2F01E56FCE}">
            <xm:f>IF(D3&lt;N3,TRUE,IF('1. Your Needs'!$E$101,TRUE,FALSE))</xm:f>
            <x14:dxf>
              <font>
                <b/>
                <i val="0"/>
                <color rgb="FF46A540"/>
              </font>
              <fill>
                <patternFill patternType="solid">
                  <fgColor indexed="64"/>
                  <bgColor theme="0"/>
                </patternFill>
              </fill>
            </x14:dxf>
          </x14:cfRule>
          <xm:sqref>D17</xm:sqref>
        </x14:conditionalFormatting>
        <x14:conditionalFormatting xmlns:xm="http://schemas.microsoft.com/office/excel/2006/main">
          <x14:cfRule type="expression" priority="2" id="{360514DD-B2E5-664D-B327-F5E0FFABBAF9}">
            <xm:f>IF('1. Your Needs'!$E$101,FALSE,IF($N$3&lt;$D$3,TRUE,FALSE))</xm:f>
            <x14:dxf>
              <font>
                <b/>
                <i val="0"/>
                <color rgb="FF46A540"/>
              </font>
              <fill>
                <patternFill patternType="solid">
                  <fgColor indexed="64"/>
                  <bgColor theme="0" tint="-4.9989318521683403E-2"/>
                </patternFill>
              </fill>
            </x14:dxf>
          </x14:cfRule>
          <xm:sqref>N3</xm:sqref>
        </x14:conditionalFormatting>
        <x14:conditionalFormatting xmlns:xm="http://schemas.microsoft.com/office/excel/2006/main">
          <x14:cfRule type="expression" priority="1" id="{64689214-A4FD-104D-BF00-BE527CBA4A61}">
            <xm:f>IF('1. Your Needs'!$E$101,FALSE,IF($N$3&lt;$D$3,TRUE,FALSE))</xm:f>
            <x14:dxf>
              <font>
                <b/>
                <i val="0"/>
                <color rgb="FF3E922F"/>
              </font>
              <fill>
                <patternFill patternType="solid">
                  <fgColor indexed="64"/>
                  <bgColor theme="0"/>
                </patternFill>
              </fill>
            </x14:dxf>
          </x14:cfRule>
          <xm:sqref>N17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pageSetUpPr fitToPage="1"/>
  </sheetPr>
  <dimension ref="A1:DW343"/>
  <sheetViews>
    <sheetView showGridLines="0" topLeftCell="B1" workbookViewId="0">
      <selection activeCell="D1" sqref="D1"/>
    </sheetView>
  </sheetViews>
  <sheetFormatPr baseColWidth="10" defaultColWidth="8.6640625" defaultRowHeight="29" customHeight="1" x14ac:dyDescent="0.15"/>
  <cols>
    <col min="1" max="1" width="1.5" style="17" hidden="1" customWidth="1"/>
    <col min="2" max="2" width="27.5" style="3" customWidth="1"/>
    <col min="3" max="3" width="3.5" style="3" customWidth="1"/>
    <col min="4" max="4" width="23.33203125" style="1" customWidth="1"/>
    <col min="5" max="5" width="4.5" style="1" customWidth="1"/>
    <col min="6" max="6" width="18.33203125" style="1" customWidth="1"/>
    <col min="7" max="7" width="4.6640625" style="1" customWidth="1"/>
    <col min="8" max="8" width="18.33203125" style="1" customWidth="1"/>
    <col min="9" max="9" width="4.5" style="1" customWidth="1"/>
    <col min="10" max="10" width="18.33203125" style="1" customWidth="1"/>
    <col min="11" max="11" width="4.5" style="1" customWidth="1"/>
    <col min="12" max="12" width="18.33203125" style="1" customWidth="1"/>
    <col min="13" max="13" width="4.33203125" style="1" customWidth="1"/>
    <col min="14" max="14" width="18.33203125" style="1" customWidth="1"/>
    <col min="15" max="15" width="2" style="1" customWidth="1"/>
    <col min="16" max="16384" width="8.6640625" style="1"/>
  </cols>
  <sheetData>
    <row r="1" spans="1:127" ht="76" customHeight="1" x14ac:dyDescent="0.15">
      <c r="B1" s="42"/>
      <c r="C1" s="43"/>
      <c r="D1" s="44"/>
      <c r="E1" s="44"/>
      <c r="F1" s="44"/>
      <c r="G1" s="44"/>
      <c r="H1" s="44"/>
      <c r="I1" s="44"/>
      <c r="J1" s="44"/>
      <c r="K1" s="44"/>
      <c r="L1" s="44"/>
      <c r="M1" s="44"/>
      <c r="N1" s="45"/>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row>
    <row r="2" spans="1:127" ht="35" customHeight="1" x14ac:dyDescent="0.15">
      <c r="B2" s="46" t="s">
        <v>0</v>
      </c>
      <c r="C2" s="141" t="s">
        <v>25</v>
      </c>
      <c r="D2" s="142"/>
      <c r="E2" s="198" t="s">
        <v>2</v>
      </c>
      <c r="F2" s="198"/>
      <c r="G2" s="141" t="s">
        <v>3</v>
      </c>
      <c r="H2" s="142"/>
      <c r="I2" s="198" t="s">
        <v>4</v>
      </c>
      <c r="J2" s="198"/>
      <c r="K2" s="141" t="s">
        <v>5</v>
      </c>
      <c r="L2" s="142"/>
      <c r="M2" s="198" t="s">
        <v>6</v>
      </c>
      <c r="N2" s="142"/>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row>
    <row r="3" spans="1:127" s="2" customFormat="1" ht="39" customHeight="1" x14ac:dyDescent="0.3">
      <c r="A3" s="18"/>
      <c r="B3" s="60" t="s">
        <v>18</v>
      </c>
      <c r="C3" s="57" t="str">
        <f>'2. Your Pricing'!C3</f>
        <v>$</v>
      </c>
      <c r="D3" s="38">
        <f>'2. Your Pricing'!D3</f>
        <v>39300</v>
      </c>
      <c r="E3" s="58" t="str">
        <f>'2. Your Pricing'!E3</f>
        <v>$</v>
      </c>
      <c r="F3" s="53">
        <f>'2. Your Pricing'!F3</f>
        <v>58800</v>
      </c>
      <c r="G3" s="59" t="str">
        <f>'2. Your Pricing'!G3</f>
        <v>$</v>
      </c>
      <c r="H3" s="38">
        <f>'2. Your Pricing'!H3</f>
        <v>88800</v>
      </c>
      <c r="I3" s="58" t="str">
        <f>'2. Your Pricing'!I3</f>
        <v>$</v>
      </c>
      <c r="J3" s="53">
        <f>'2. Your Pricing'!J3</f>
        <v>45000</v>
      </c>
      <c r="K3" s="59" t="str">
        <f>'2. Your Pricing'!K3</f>
        <v>$</v>
      </c>
      <c r="L3" s="38">
        <f>'2. Your Pricing'!L3</f>
        <v>54000</v>
      </c>
      <c r="M3" s="58" t="str">
        <f>'2. Your Pricing'!M3</f>
        <v>$</v>
      </c>
      <c r="N3" s="38">
        <f>'2. Your Pricing'!N3</f>
        <v>35988</v>
      </c>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2" customFormat="1" ht="39" customHeight="1" x14ac:dyDescent="0.3">
      <c r="A4" s="18"/>
      <c r="B4" s="63" t="s">
        <v>7</v>
      </c>
      <c r="C4" s="193" t="s">
        <v>9</v>
      </c>
      <c r="D4" s="194"/>
      <c r="E4" s="197" t="s">
        <v>8</v>
      </c>
      <c r="F4" s="197"/>
      <c r="G4" s="215" t="s">
        <v>8</v>
      </c>
      <c r="H4" s="216"/>
      <c r="I4" s="197" t="s">
        <v>8</v>
      </c>
      <c r="J4" s="197"/>
      <c r="K4" s="215" t="s">
        <v>8</v>
      </c>
      <c r="L4" s="216"/>
      <c r="M4" s="197" t="s">
        <v>8</v>
      </c>
      <c r="N4" s="216"/>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row>
    <row r="5" spans="1:127" s="2" customFormat="1" ht="111" customHeight="1" x14ac:dyDescent="0.3">
      <c r="A5" s="18"/>
      <c r="B5" s="61" t="s">
        <v>23</v>
      </c>
      <c r="C5" s="183"/>
      <c r="D5" s="184"/>
      <c r="E5" s="169"/>
      <c r="F5" s="169"/>
      <c r="G5" s="185"/>
      <c r="H5" s="186"/>
      <c r="I5" s="169"/>
      <c r="J5" s="169"/>
      <c r="K5" s="185"/>
      <c r="L5" s="186"/>
      <c r="M5" s="169"/>
      <c r="N5" s="170"/>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row>
    <row r="6" spans="1:127" s="2" customFormat="1" ht="39" customHeight="1" x14ac:dyDescent="0.3">
      <c r="A6" s="18"/>
      <c r="B6" s="39" t="s">
        <v>157</v>
      </c>
      <c r="C6" s="167"/>
      <c r="D6" s="168"/>
      <c r="E6" s="214"/>
      <c r="F6" s="214"/>
      <c r="G6" s="208"/>
      <c r="H6" s="209"/>
      <c r="I6" s="214"/>
      <c r="J6" s="214"/>
      <c r="K6" s="208"/>
      <c r="L6" s="209"/>
      <c r="M6" s="214"/>
      <c r="N6" s="209"/>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row>
    <row r="7" spans="1:127" s="2" customFormat="1" ht="39" customHeight="1" x14ac:dyDescent="0.3">
      <c r="A7" s="18"/>
      <c r="B7" s="61" t="s">
        <v>22</v>
      </c>
      <c r="C7" s="183"/>
      <c r="D7" s="184"/>
      <c r="E7" s="213"/>
      <c r="F7" s="213"/>
      <c r="G7" s="206"/>
      <c r="H7" s="207"/>
      <c r="I7" s="213"/>
      <c r="J7" s="213"/>
      <c r="K7" s="206"/>
      <c r="L7" s="207"/>
      <c r="M7" s="213"/>
      <c r="N7" s="223"/>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row>
    <row r="8" spans="1:127" s="2" customFormat="1" ht="39" customHeight="1" x14ac:dyDescent="0.3">
      <c r="A8" s="18"/>
      <c r="B8" s="39" t="s">
        <v>24</v>
      </c>
      <c r="C8" s="167"/>
      <c r="D8" s="168"/>
      <c r="E8" s="212"/>
      <c r="F8" s="212"/>
      <c r="G8" s="204"/>
      <c r="H8" s="205"/>
      <c r="I8" s="212"/>
      <c r="J8" s="212"/>
      <c r="K8" s="204"/>
      <c r="L8" s="205"/>
      <c r="M8" s="212"/>
      <c r="N8" s="205"/>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1:127" s="2" customFormat="1" ht="31" customHeight="1" x14ac:dyDescent="0.3">
      <c r="A9" s="18"/>
      <c r="B9" s="39"/>
      <c r="C9" s="195" t="s">
        <v>133</v>
      </c>
      <c r="D9" s="196"/>
      <c r="E9" s="88"/>
      <c r="F9" s="88"/>
      <c r="G9" s="90"/>
      <c r="H9" s="89"/>
      <c r="I9" s="88"/>
      <c r="J9" s="88"/>
      <c r="K9" s="90"/>
      <c r="L9" s="89"/>
      <c r="M9" s="88"/>
      <c r="N9" s="89"/>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row>
    <row r="10" spans="1:127" ht="256" customHeight="1" x14ac:dyDescent="0.15">
      <c r="B10" s="64" t="s">
        <v>19</v>
      </c>
      <c r="C10" s="191" t="s">
        <v>128</v>
      </c>
      <c r="D10" s="192"/>
      <c r="E10" s="210" t="s">
        <v>71</v>
      </c>
      <c r="F10" s="210"/>
      <c r="G10" s="203" t="s">
        <v>74</v>
      </c>
      <c r="H10" s="192"/>
      <c r="I10" s="225" t="s">
        <v>147</v>
      </c>
      <c r="J10" s="210"/>
      <c r="K10" s="224" t="s">
        <v>82</v>
      </c>
      <c r="L10" s="224"/>
      <c r="M10" s="203" t="s">
        <v>79</v>
      </c>
      <c r="N10" s="192"/>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row>
    <row r="11" spans="1:127" ht="247" customHeight="1" x14ac:dyDescent="0.15">
      <c r="B11" s="64" t="s">
        <v>20</v>
      </c>
      <c r="C11" s="189" t="s">
        <v>129</v>
      </c>
      <c r="D11" s="190"/>
      <c r="E11" s="211" t="s">
        <v>72</v>
      </c>
      <c r="F11" s="211"/>
      <c r="G11" s="201" t="s">
        <v>75</v>
      </c>
      <c r="H11" s="202"/>
      <c r="I11" s="211" t="s">
        <v>77</v>
      </c>
      <c r="J11" s="211"/>
      <c r="K11" s="201" t="s">
        <v>83</v>
      </c>
      <c r="L11" s="202"/>
      <c r="M11" s="201" t="s">
        <v>80</v>
      </c>
      <c r="N11" s="202"/>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row>
    <row r="12" spans="1:127" ht="240" customHeight="1" x14ac:dyDescent="0.15">
      <c r="B12" s="64" t="s">
        <v>21</v>
      </c>
      <c r="C12" s="187" t="s">
        <v>130</v>
      </c>
      <c r="D12" s="188"/>
      <c r="E12" s="210" t="s">
        <v>73</v>
      </c>
      <c r="F12" s="210"/>
      <c r="G12" s="199" t="s">
        <v>76</v>
      </c>
      <c r="H12" s="200"/>
      <c r="I12" s="210" t="s">
        <v>78</v>
      </c>
      <c r="J12" s="210"/>
      <c r="K12" s="224" t="s">
        <v>84</v>
      </c>
      <c r="L12" s="224"/>
      <c r="M12" s="199" t="s">
        <v>81</v>
      </c>
      <c r="N12" s="200"/>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row>
    <row r="13" spans="1:127" s="2" customFormat="1" ht="39" customHeight="1" x14ac:dyDescent="0.3">
      <c r="A13" s="18"/>
      <c r="B13" s="62" t="s">
        <v>18</v>
      </c>
      <c r="C13" s="51" t="str">
        <f>'2. Your Pricing'!C3</f>
        <v>$</v>
      </c>
      <c r="D13" s="38">
        <f>'2. Your Pricing'!D3</f>
        <v>39300</v>
      </c>
      <c r="E13" s="52" t="str">
        <f>'2. Your Pricing'!E3</f>
        <v>$</v>
      </c>
      <c r="F13" s="53">
        <f>'2. Your Pricing'!F3</f>
        <v>58800</v>
      </c>
      <c r="G13" s="54" t="str">
        <f>'2. Your Pricing'!G3</f>
        <v>$</v>
      </c>
      <c r="H13" s="38">
        <f>'2. Your Pricing'!H3</f>
        <v>88800</v>
      </c>
      <c r="I13" s="52" t="str">
        <f>'2. Your Pricing'!I3</f>
        <v>$</v>
      </c>
      <c r="J13" s="53">
        <f>'2. Your Pricing'!J3</f>
        <v>45000</v>
      </c>
      <c r="K13" s="54" t="str">
        <f>'2. Your Pricing'!K3</f>
        <v>$</v>
      </c>
      <c r="L13" s="38">
        <f>'2. Your Pricing'!L3</f>
        <v>54000</v>
      </c>
      <c r="M13" s="52" t="str">
        <f>'2. Your Pricing'!M3</f>
        <v>$</v>
      </c>
      <c r="N13" s="38">
        <f>'2. Your Pricing'!N3</f>
        <v>35988</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row>
    <row r="14" spans="1:127" s="2" customFormat="1" ht="77" customHeight="1" x14ac:dyDescent="0.3">
      <c r="A14" s="18"/>
      <c r="B14" s="99" t="s">
        <v>164</v>
      </c>
      <c r="C14" s="221" t="s">
        <v>133</v>
      </c>
      <c r="D14" s="222"/>
      <c r="E14" s="76"/>
      <c r="F14" s="77"/>
      <c r="G14" s="76"/>
      <c r="H14" s="77"/>
      <c r="I14" s="76"/>
      <c r="J14" s="77"/>
      <c r="K14" s="217" t="s">
        <v>155</v>
      </c>
      <c r="L14" s="218"/>
      <c r="M14" s="218"/>
      <c r="N14" s="2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1:127" ht="29" customHeight="1" x14ac:dyDescent="0.15">
      <c r="B15" s="16"/>
      <c r="C15" s="219"/>
      <c r="D15" s="220"/>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row>
    <row r="16" spans="1:127" ht="29" customHeight="1" x14ac:dyDescent="0.15">
      <c r="B16" s="16"/>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row>
    <row r="17" spans="2:127" ht="29" customHeight="1" x14ac:dyDescent="0.15">
      <c r="B17" s="16"/>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row>
    <row r="18" spans="2:127" ht="29" customHeight="1" x14ac:dyDescent="0.15">
      <c r="B18" s="16"/>
      <c r="C18" s="16"/>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row>
    <row r="19" spans="2:127" ht="29" customHeight="1" x14ac:dyDescent="0.15">
      <c r="B19" s="16"/>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row>
    <row r="20" spans="2:127" ht="29" customHeight="1" x14ac:dyDescent="0.15">
      <c r="B20" s="16"/>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row>
    <row r="21" spans="2:127" ht="29" customHeight="1" x14ac:dyDescent="0.15">
      <c r="B21" s="16"/>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row>
    <row r="22" spans="2:127" ht="29" customHeight="1" x14ac:dyDescent="0.15">
      <c r="B22" s="16"/>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row>
    <row r="23" spans="2:127" ht="29" customHeight="1" x14ac:dyDescent="0.15">
      <c r="B23" s="16"/>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row>
    <row r="24" spans="2:127" ht="29" customHeight="1" x14ac:dyDescent="0.15">
      <c r="B24" s="16"/>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row>
    <row r="25" spans="2:127" ht="29" customHeight="1" x14ac:dyDescent="0.15">
      <c r="B25" s="16"/>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row>
    <row r="26" spans="2:127" ht="29" customHeight="1" x14ac:dyDescent="0.15">
      <c r="B26" s="16"/>
      <c r="C26" s="16"/>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row>
    <row r="27" spans="2:127" ht="29" customHeight="1" x14ac:dyDescent="0.15">
      <c r="B27" s="16"/>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row>
    <row r="28" spans="2:127" ht="29" customHeight="1" x14ac:dyDescent="0.15">
      <c r="B28" s="16"/>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row>
    <row r="29" spans="2:127" ht="29" customHeight="1" x14ac:dyDescent="0.15">
      <c r="B29" s="16"/>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row>
    <row r="30" spans="2:127" ht="29" customHeight="1" x14ac:dyDescent="0.15">
      <c r="B30" s="16"/>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row>
    <row r="31" spans="2:127" ht="29" customHeight="1" x14ac:dyDescent="0.15">
      <c r="B31" s="16"/>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row>
    <row r="32" spans="2:127" ht="29" customHeight="1" x14ac:dyDescent="0.15">
      <c r="B32" s="16"/>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row>
    <row r="33" spans="2:127" ht="29" customHeight="1" x14ac:dyDescent="0.15">
      <c r="B33" s="16"/>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row>
    <row r="34" spans="2:127" ht="29" customHeight="1" x14ac:dyDescent="0.15">
      <c r="B34" s="16"/>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row>
    <row r="35" spans="2:127" ht="29" customHeight="1" x14ac:dyDescent="0.15">
      <c r="B35" s="16"/>
      <c r="C35" s="16"/>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row>
    <row r="36" spans="2:127" ht="29" customHeight="1" x14ac:dyDescent="0.15">
      <c r="B36" s="16"/>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row>
    <row r="37" spans="2:127" ht="29" customHeight="1" x14ac:dyDescent="0.15">
      <c r="B37" s="16"/>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row>
    <row r="38" spans="2:127" ht="29" customHeight="1" x14ac:dyDescent="0.15">
      <c r="B38" s="16"/>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row>
    <row r="39" spans="2:127" ht="29" customHeight="1" x14ac:dyDescent="0.15">
      <c r="B39" s="16"/>
      <c r="C39" s="16"/>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row>
    <row r="40" spans="2:127" ht="29" customHeight="1" x14ac:dyDescent="0.15">
      <c r="B40" s="16"/>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row>
    <row r="41" spans="2:127" ht="29" customHeight="1" x14ac:dyDescent="0.15">
      <c r="B41" s="16"/>
      <c r="C41" s="16"/>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row>
    <row r="42" spans="2:127" ht="29" customHeight="1" x14ac:dyDescent="0.15">
      <c r="B42" s="16"/>
      <c r="C42" s="16"/>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row>
    <row r="43" spans="2:127" ht="29" customHeight="1" x14ac:dyDescent="0.15">
      <c r="B43" s="16"/>
      <c r="C43" s="16"/>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row>
    <row r="44" spans="2:127" ht="29" customHeight="1" x14ac:dyDescent="0.15">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row>
    <row r="45" spans="2:127" ht="29" customHeight="1" x14ac:dyDescent="0.15">
      <c r="B45" s="16"/>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row>
    <row r="46" spans="2:127" ht="29" customHeight="1" x14ac:dyDescent="0.15">
      <c r="B46" s="16"/>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row>
    <row r="47" spans="2:127" ht="29" customHeight="1" x14ac:dyDescent="0.15">
      <c r="B47" s="16"/>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row>
    <row r="48" spans="2:127" ht="29" customHeight="1" x14ac:dyDescent="0.15">
      <c r="B48" s="16"/>
      <c r="C48" s="16"/>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row>
    <row r="49" spans="2:127" ht="29" customHeight="1" x14ac:dyDescent="0.15">
      <c r="B49" s="16"/>
      <c r="C49" s="16"/>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row>
    <row r="50" spans="2:127" ht="29" customHeight="1" x14ac:dyDescent="0.15">
      <c r="B50" s="16"/>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row>
    <row r="51" spans="2:127" ht="29" customHeight="1" x14ac:dyDescent="0.15">
      <c r="B51" s="16"/>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row>
    <row r="52" spans="2:127" ht="29" customHeight="1" x14ac:dyDescent="0.15">
      <c r="B52" s="16"/>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row>
    <row r="53" spans="2:127" ht="29" customHeight="1" x14ac:dyDescent="0.15">
      <c r="B53" s="16"/>
      <c r="C53" s="16"/>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row>
    <row r="54" spans="2:127" ht="29" customHeight="1" x14ac:dyDescent="0.15">
      <c r="B54" s="16"/>
      <c r="C54" s="16"/>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row>
    <row r="55" spans="2:127" ht="29" customHeight="1" x14ac:dyDescent="0.15">
      <c r="B55" s="16"/>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row>
    <row r="56" spans="2:127" ht="29" customHeight="1" x14ac:dyDescent="0.15">
      <c r="B56" s="16"/>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row>
    <row r="57" spans="2:127" ht="29" customHeight="1" x14ac:dyDescent="0.15">
      <c r="B57" s="16"/>
      <c r="C57" s="16"/>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row>
    <row r="58" spans="2:127" ht="29" customHeight="1" x14ac:dyDescent="0.15">
      <c r="B58" s="16"/>
      <c r="C58" s="1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29" customHeight="1" x14ac:dyDescent="0.15">
      <c r="B59" s="16"/>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29" customHeight="1" x14ac:dyDescent="0.15">
      <c r="B60" s="16"/>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7" ht="29" customHeight="1" x14ac:dyDescent="0.15">
      <c r="B61" s="16"/>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row>
    <row r="62" spans="2:127" ht="29" customHeight="1" x14ac:dyDescent="0.15">
      <c r="B62" s="16"/>
      <c r="C62" s="16"/>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row>
    <row r="63" spans="2:127" ht="29" customHeight="1" x14ac:dyDescent="0.15">
      <c r="B63" s="16"/>
      <c r="C63" s="16"/>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row>
    <row r="64" spans="2:127" ht="29" customHeight="1" x14ac:dyDescent="0.15">
      <c r="B64" s="16"/>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row>
    <row r="65" spans="2:127" ht="29" customHeight="1" x14ac:dyDescent="0.15">
      <c r="B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row>
    <row r="66" spans="2:127" ht="29" customHeight="1" x14ac:dyDescent="0.15">
      <c r="B66" s="16"/>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row>
    <row r="67" spans="2:127" ht="29" customHeight="1" x14ac:dyDescent="0.15">
      <c r="B67" s="16"/>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row>
    <row r="68" spans="2:127" ht="29" customHeight="1" x14ac:dyDescent="0.15">
      <c r="B68" s="16"/>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row>
    <row r="69" spans="2:127" ht="29" customHeight="1" x14ac:dyDescent="0.15">
      <c r="B69" s="16"/>
      <c r="C69" s="16"/>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row>
    <row r="70" spans="2:127" ht="29" customHeight="1" x14ac:dyDescent="0.15">
      <c r="B70" s="16"/>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row>
    <row r="71" spans="2:127" ht="29" customHeight="1" x14ac:dyDescent="0.15">
      <c r="B71" s="16"/>
      <c r="C71" s="16"/>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row>
    <row r="72" spans="2:127" ht="29" customHeight="1" x14ac:dyDescent="0.15">
      <c r="B72" s="16"/>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row>
    <row r="73" spans="2:127" ht="29" customHeight="1" x14ac:dyDescent="0.15">
      <c r="B73" s="16"/>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row>
    <row r="74" spans="2:127" ht="29" customHeight="1" x14ac:dyDescent="0.15">
      <c r="B74" s="16"/>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row>
    <row r="75" spans="2:127" ht="29" customHeight="1" x14ac:dyDescent="0.15">
      <c r="B75" s="16"/>
      <c r="C75" s="16"/>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row>
    <row r="76" spans="2:127" ht="29" customHeight="1" x14ac:dyDescent="0.15">
      <c r="B76" s="16"/>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row>
    <row r="77" spans="2:127" ht="29" customHeight="1" x14ac:dyDescent="0.15">
      <c r="B77" s="16"/>
      <c r="C77" s="16"/>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row>
    <row r="78" spans="2:127" ht="29" customHeight="1" x14ac:dyDescent="0.15">
      <c r="B78" s="16"/>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row>
    <row r="79" spans="2:127" ht="29" customHeight="1" x14ac:dyDescent="0.15">
      <c r="B79" s="16"/>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row>
    <row r="80" spans="2:127" ht="29" customHeight="1" x14ac:dyDescent="0.15">
      <c r="B80" s="16"/>
      <c r="C80" s="16"/>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row>
    <row r="81" spans="2:127" ht="29" customHeight="1" x14ac:dyDescent="0.15">
      <c r="B81" s="16"/>
      <c r="C81" s="16"/>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row>
    <row r="82" spans="2:127" ht="29" customHeight="1" x14ac:dyDescent="0.15">
      <c r="B82" s="16"/>
      <c r="C82" s="16"/>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row>
    <row r="83" spans="2:127" ht="29" customHeight="1" x14ac:dyDescent="0.15">
      <c r="B83" s="16"/>
      <c r="C83" s="16"/>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row>
    <row r="84" spans="2:127" ht="29" customHeight="1" x14ac:dyDescent="0.15">
      <c r="B84" s="16"/>
      <c r="C84" s="16"/>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row>
    <row r="85" spans="2:127" ht="29" customHeight="1" x14ac:dyDescent="0.15">
      <c r="B85" s="16"/>
      <c r="C85" s="16"/>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row>
    <row r="86" spans="2:127" ht="29" customHeight="1" x14ac:dyDescent="0.15">
      <c r="B86" s="16"/>
      <c r="C86" s="16"/>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row>
    <row r="87" spans="2:127" ht="29" customHeight="1" x14ac:dyDescent="0.15">
      <c r="B87" s="16"/>
      <c r="C87" s="16"/>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row>
    <row r="88" spans="2:127" ht="29" customHeight="1" x14ac:dyDescent="0.15">
      <c r="B88" s="16"/>
      <c r="C88" s="16"/>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row>
    <row r="89" spans="2:127" ht="29" customHeight="1" x14ac:dyDescent="0.15">
      <c r="B89" s="16"/>
      <c r="C89" s="16"/>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row>
    <row r="90" spans="2:127" ht="29" customHeight="1" x14ac:dyDescent="0.15">
      <c r="B90" s="16"/>
      <c r="C90" s="1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row>
    <row r="91" spans="2:127" ht="29" customHeight="1" x14ac:dyDescent="0.15">
      <c r="B91" s="16"/>
      <c r="C91" s="16"/>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row>
    <row r="92" spans="2:127" ht="29" customHeight="1" x14ac:dyDescent="0.15">
      <c r="B92" s="16"/>
      <c r="C92" s="16"/>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row>
    <row r="93" spans="2:127" ht="29" customHeight="1" x14ac:dyDescent="0.15">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row>
    <row r="94" spans="2:127" ht="29" customHeight="1" x14ac:dyDescent="0.15">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row>
    <row r="95" spans="2:127" ht="29" customHeight="1" x14ac:dyDescent="0.15">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row>
    <row r="96" spans="2:127" ht="29" customHeight="1" x14ac:dyDescent="0.15">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row>
    <row r="97" spans="15:127" ht="29" customHeight="1" x14ac:dyDescent="0.15">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row>
    <row r="98" spans="15:127" ht="29" customHeight="1" x14ac:dyDescent="0.15">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row>
    <row r="99" spans="15:127" ht="29" customHeight="1" x14ac:dyDescent="0.15">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row>
    <row r="100" spans="15:127" ht="29" customHeight="1" x14ac:dyDescent="0.15">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row>
    <row r="101" spans="15:127" ht="29" customHeight="1" x14ac:dyDescent="0.15">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row>
    <row r="102" spans="15:127" ht="29" customHeight="1" x14ac:dyDescent="0.15">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row>
    <row r="103" spans="15:127" ht="29" customHeight="1" x14ac:dyDescent="0.15">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row>
    <row r="104" spans="15:127" ht="29" customHeight="1" x14ac:dyDescent="0.15">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row>
    <row r="105" spans="15:127" ht="29" customHeight="1" x14ac:dyDescent="0.15">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row>
    <row r="106" spans="15:127" ht="29" customHeight="1" x14ac:dyDescent="0.15">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row>
    <row r="107" spans="15:127" ht="29" customHeight="1" x14ac:dyDescent="0.15">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row>
    <row r="108" spans="15:127" ht="29" customHeight="1" x14ac:dyDescent="0.15">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row>
    <row r="109" spans="15:127" ht="29" customHeight="1" x14ac:dyDescent="0.15">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row>
    <row r="110" spans="15:127" ht="29" customHeight="1" x14ac:dyDescent="0.15">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row>
    <row r="111" spans="15:127" ht="29" customHeight="1" x14ac:dyDescent="0.15">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row>
    <row r="112" spans="15:127" ht="29" customHeight="1" x14ac:dyDescent="0.15">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row>
    <row r="113" spans="15:127" ht="29" customHeight="1" x14ac:dyDescent="0.15">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row>
    <row r="114" spans="15:127" ht="29" customHeight="1" x14ac:dyDescent="0.15">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row>
    <row r="115" spans="15:127" ht="29" customHeight="1" x14ac:dyDescent="0.15">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row>
    <row r="116" spans="15:127" ht="29" customHeight="1" x14ac:dyDescent="0.15">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row>
    <row r="117" spans="15:127" ht="29" customHeight="1" x14ac:dyDescent="0.15">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row>
    <row r="118" spans="15:127" ht="29" customHeight="1" x14ac:dyDescent="0.15">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row>
    <row r="119" spans="15:127" ht="29" customHeight="1" x14ac:dyDescent="0.15">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row>
    <row r="120" spans="15:127" ht="29" customHeight="1" x14ac:dyDescent="0.15">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row>
    <row r="121" spans="15:127" ht="29" customHeight="1" x14ac:dyDescent="0.15">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row>
    <row r="122" spans="15:127" ht="29" customHeight="1" x14ac:dyDescent="0.15">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row>
    <row r="123" spans="15:127" ht="29" customHeight="1" x14ac:dyDescent="0.15">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row>
    <row r="124" spans="15:127" ht="29" customHeight="1" x14ac:dyDescent="0.15">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row>
    <row r="125" spans="15:127" ht="29" customHeight="1" x14ac:dyDescent="0.15">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row>
    <row r="126" spans="15:127" ht="29" customHeight="1" x14ac:dyDescent="0.15">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row>
    <row r="127" spans="15:127" ht="29" customHeight="1" x14ac:dyDescent="0.15">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row>
    <row r="128" spans="15:127" ht="29" customHeight="1" x14ac:dyDescent="0.15">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row>
    <row r="129" spans="15:127" ht="29" customHeight="1" x14ac:dyDescent="0.15">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row>
    <row r="130" spans="15:127" ht="29" customHeight="1" x14ac:dyDescent="0.15">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row>
    <row r="131" spans="15:127" ht="29" customHeight="1" x14ac:dyDescent="0.15">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row>
    <row r="132" spans="15:127" ht="29" customHeight="1" x14ac:dyDescent="0.15">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row>
    <row r="133" spans="15:127" ht="29" customHeight="1" x14ac:dyDescent="0.15">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row>
    <row r="134" spans="15:127" ht="29" customHeight="1" x14ac:dyDescent="0.15">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row>
    <row r="135" spans="15:127" ht="29" customHeight="1" x14ac:dyDescent="0.15">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row>
    <row r="136" spans="15:127" ht="29" customHeight="1" x14ac:dyDescent="0.15">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row>
    <row r="137" spans="15:127" ht="29" customHeight="1" x14ac:dyDescent="0.15">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row>
    <row r="138" spans="15:127" ht="29" customHeight="1" x14ac:dyDescent="0.15">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row>
    <row r="139" spans="15:127" ht="29" customHeight="1" x14ac:dyDescent="0.15">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row>
    <row r="140" spans="15:127" ht="29" customHeight="1" x14ac:dyDescent="0.15">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row>
    <row r="141" spans="15:127" ht="29" customHeight="1" x14ac:dyDescent="0.15">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row>
    <row r="142" spans="15:127" ht="29" customHeight="1" x14ac:dyDescent="0.15">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row>
    <row r="143" spans="15:127" ht="29" customHeight="1" x14ac:dyDescent="0.15">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row>
    <row r="144" spans="15:127" ht="29" customHeight="1" x14ac:dyDescent="0.15">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row>
    <row r="145" spans="15:127" ht="29" customHeight="1" x14ac:dyDescent="0.15">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row>
    <row r="146" spans="15:127" ht="29" customHeight="1" x14ac:dyDescent="0.15">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row>
    <row r="147" spans="15:127" ht="29" customHeight="1" x14ac:dyDescent="0.15">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row>
    <row r="148" spans="15:127" ht="29" customHeight="1" x14ac:dyDescent="0.15">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row>
    <row r="149" spans="15:127" ht="29" customHeight="1" x14ac:dyDescent="0.15">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row>
    <row r="150" spans="15:127" ht="29" customHeight="1" x14ac:dyDescent="0.15">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row>
    <row r="151" spans="15:127" ht="29" customHeight="1" x14ac:dyDescent="0.15">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row>
    <row r="152" spans="15:127" ht="29" customHeight="1" x14ac:dyDescent="0.15">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row>
    <row r="153" spans="15:127" ht="29" customHeight="1" x14ac:dyDescent="0.15">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row>
    <row r="154" spans="15:127" ht="29" customHeight="1" x14ac:dyDescent="0.15">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row>
    <row r="155" spans="15:127" ht="29" customHeight="1" x14ac:dyDescent="0.15">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row>
    <row r="156" spans="15:127" ht="29" customHeight="1" x14ac:dyDescent="0.15">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row>
    <row r="157" spans="15:127" ht="29" customHeight="1" x14ac:dyDescent="0.15">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row>
    <row r="158" spans="15:127" ht="29" customHeight="1" x14ac:dyDescent="0.15">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row>
    <row r="159" spans="15:127" ht="29" customHeight="1" x14ac:dyDescent="0.15">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row>
    <row r="160" spans="15:127" ht="29" customHeight="1" x14ac:dyDescent="0.15">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row>
    <row r="161" spans="15:127" ht="29" customHeight="1" x14ac:dyDescent="0.15">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row>
    <row r="162" spans="15:127" ht="29" customHeight="1" x14ac:dyDescent="0.15">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row>
    <row r="163" spans="15:127" ht="29" customHeight="1" x14ac:dyDescent="0.15">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row>
    <row r="164" spans="15:127" ht="29" customHeight="1" x14ac:dyDescent="0.15">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row>
    <row r="165" spans="15:127" ht="29" customHeight="1" x14ac:dyDescent="0.15">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row>
    <row r="166" spans="15:127" ht="29" customHeight="1" x14ac:dyDescent="0.15">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row>
    <row r="167" spans="15:127" ht="29" customHeight="1" x14ac:dyDescent="0.15">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row>
    <row r="168" spans="15:127" ht="29" customHeight="1" x14ac:dyDescent="0.15">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row>
    <row r="169" spans="15:127" ht="29" customHeight="1" x14ac:dyDescent="0.15">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row>
    <row r="170" spans="15:127" ht="29" customHeight="1" x14ac:dyDescent="0.15">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row>
    <row r="171" spans="15:127" ht="29" customHeight="1" x14ac:dyDescent="0.15">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row>
    <row r="172" spans="15:127" ht="29" customHeight="1" x14ac:dyDescent="0.15">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row>
    <row r="173" spans="15:127" ht="29" customHeight="1" x14ac:dyDescent="0.15">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row>
    <row r="174" spans="15:127" ht="29" customHeight="1" x14ac:dyDescent="0.15">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row>
    <row r="175" spans="15:127" ht="29" customHeight="1" x14ac:dyDescent="0.15">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row>
    <row r="176" spans="15:127" ht="29" customHeight="1" x14ac:dyDescent="0.15">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row>
    <row r="177" spans="15:127" ht="29" customHeight="1" x14ac:dyDescent="0.15">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row>
    <row r="178" spans="15:127" ht="29" customHeight="1" x14ac:dyDescent="0.15">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row>
    <row r="179" spans="15:127" ht="29" customHeight="1" x14ac:dyDescent="0.15">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row>
    <row r="180" spans="15:127" ht="29" customHeight="1" x14ac:dyDescent="0.15">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row>
    <row r="181" spans="15:127" ht="29" customHeight="1" x14ac:dyDescent="0.15">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row>
    <row r="182" spans="15:127" ht="29" customHeight="1" x14ac:dyDescent="0.15">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row>
    <row r="183" spans="15:127" ht="29" customHeight="1" x14ac:dyDescent="0.15">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row>
    <row r="184" spans="15:127" ht="29" customHeight="1" x14ac:dyDescent="0.15">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row>
    <row r="185" spans="15:127" ht="29" customHeight="1" x14ac:dyDescent="0.15">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row>
    <row r="186" spans="15:127" ht="29" customHeight="1" x14ac:dyDescent="0.15">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row>
    <row r="187" spans="15:127" ht="29" customHeight="1" x14ac:dyDescent="0.15">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row>
    <row r="188" spans="15:127" ht="29" customHeight="1" x14ac:dyDescent="0.15">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row>
    <row r="189" spans="15:127" ht="29" customHeight="1" x14ac:dyDescent="0.15">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row>
    <row r="190" spans="15:127" ht="29" customHeight="1" x14ac:dyDescent="0.15">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row>
    <row r="191" spans="15:127" ht="29" customHeight="1" x14ac:dyDescent="0.15">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row>
    <row r="192" spans="15:127" ht="29" customHeight="1" x14ac:dyDescent="0.15">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row>
    <row r="193" spans="15:127" ht="29" customHeight="1" x14ac:dyDescent="0.15">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row>
    <row r="194" spans="15:127" ht="29" customHeight="1" x14ac:dyDescent="0.15">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row>
    <row r="195" spans="15:127" ht="29" customHeight="1" x14ac:dyDescent="0.15">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row>
    <row r="196" spans="15:127" ht="29" customHeight="1" x14ac:dyDescent="0.15">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row>
    <row r="197" spans="15:127" ht="29" customHeight="1" x14ac:dyDescent="0.15">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row>
    <row r="198" spans="15:127" ht="29" customHeight="1" x14ac:dyDescent="0.15">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row>
    <row r="199" spans="15:127" ht="29" customHeight="1" x14ac:dyDescent="0.15">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row>
    <row r="200" spans="15:127" ht="29" customHeight="1" x14ac:dyDescent="0.15">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row>
    <row r="201" spans="15:127" ht="29" customHeight="1" x14ac:dyDescent="0.15">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row>
    <row r="202" spans="15:127" ht="29" customHeight="1" x14ac:dyDescent="0.15">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row>
    <row r="203" spans="15:127" ht="29" customHeight="1" x14ac:dyDescent="0.15">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row>
    <row r="204" spans="15:127" ht="29" customHeight="1" x14ac:dyDescent="0.15">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row>
    <row r="205" spans="15:127" ht="29" customHeight="1" x14ac:dyDescent="0.15">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row>
    <row r="206" spans="15:127" ht="29" customHeight="1" x14ac:dyDescent="0.15">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row>
    <row r="207" spans="15:127" ht="29" customHeight="1" x14ac:dyDescent="0.15">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row>
    <row r="208" spans="15:127" ht="29" customHeight="1" x14ac:dyDescent="0.15">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row>
    <row r="209" spans="15:127" ht="29" customHeight="1" x14ac:dyDescent="0.15">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row>
    <row r="210" spans="15:127" ht="29" customHeight="1" x14ac:dyDescent="0.15">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row>
    <row r="211" spans="15:127" ht="29" customHeight="1" x14ac:dyDescent="0.15">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row>
    <row r="212" spans="15:127" ht="29" customHeight="1" x14ac:dyDescent="0.15">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row>
    <row r="213" spans="15:127" ht="29" customHeight="1" x14ac:dyDescent="0.15">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row>
    <row r="214" spans="15:127" ht="29" customHeight="1" x14ac:dyDescent="0.15">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row>
    <row r="215" spans="15:127" ht="29" customHeight="1" x14ac:dyDescent="0.15">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row>
    <row r="216" spans="15:127" ht="29" customHeight="1" x14ac:dyDescent="0.15">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row>
    <row r="217" spans="15:127" ht="29" customHeight="1" x14ac:dyDescent="0.15">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row>
    <row r="218" spans="15:127" ht="29" customHeight="1" x14ac:dyDescent="0.15">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row>
    <row r="219" spans="15:127" ht="29" customHeight="1" x14ac:dyDescent="0.15">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row>
    <row r="220" spans="15:127" ht="29" customHeight="1" x14ac:dyDescent="0.15">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row>
    <row r="221" spans="15:127" ht="29" customHeight="1" x14ac:dyDescent="0.15">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row>
    <row r="222" spans="15:127" ht="29" customHeight="1" x14ac:dyDescent="0.15">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row>
    <row r="223" spans="15:127" ht="29" customHeight="1" x14ac:dyDescent="0.15">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row>
    <row r="224" spans="15:127" ht="29" customHeight="1" x14ac:dyDescent="0.15">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row>
    <row r="225" spans="15:127" ht="29" customHeight="1" x14ac:dyDescent="0.15">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row>
    <row r="226" spans="15:127" ht="29" customHeight="1" x14ac:dyDescent="0.15">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row>
    <row r="227" spans="15:127" ht="29" customHeight="1" x14ac:dyDescent="0.15">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row>
    <row r="228" spans="15:127" ht="29" customHeight="1" x14ac:dyDescent="0.15">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row>
    <row r="229" spans="15:127" ht="29" customHeight="1" x14ac:dyDescent="0.15">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row>
    <row r="230" spans="15:127" ht="29" customHeight="1" x14ac:dyDescent="0.15">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row>
    <row r="231" spans="15:127" ht="29" customHeight="1" x14ac:dyDescent="0.15">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row>
    <row r="232" spans="15:127" ht="29" customHeight="1" x14ac:dyDescent="0.15">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row>
    <row r="233" spans="15:127" ht="29" customHeight="1" x14ac:dyDescent="0.15">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row>
    <row r="234" spans="15:127" ht="29" customHeight="1" x14ac:dyDescent="0.15">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row>
    <row r="235" spans="15:127" ht="29" customHeight="1" x14ac:dyDescent="0.15">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row>
    <row r="236" spans="15:127" ht="29" customHeight="1" x14ac:dyDescent="0.15">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row>
    <row r="237" spans="15:127" ht="29" customHeight="1" x14ac:dyDescent="0.15">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row>
    <row r="238" spans="15:127" ht="29" customHeight="1" x14ac:dyDescent="0.15">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row>
    <row r="239" spans="15:127" ht="29" customHeight="1" x14ac:dyDescent="0.15">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row>
    <row r="240" spans="15:127" ht="29" customHeight="1" x14ac:dyDescent="0.15">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row>
    <row r="241" spans="15:127" ht="29" customHeight="1" x14ac:dyDescent="0.15">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row>
    <row r="242" spans="15:127" ht="29" customHeight="1" x14ac:dyDescent="0.15">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row>
    <row r="243" spans="15:127" ht="29" customHeight="1" x14ac:dyDescent="0.15">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row>
    <row r="244" spans="15:127" ht="29" customHeight="1" x14ac:dyDescent="0.15">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row>
    <row r="245" spans="15:127" ht="29" customHeight="1" x14ac:dyDescent="0.15">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row>
    <row r="246" spans="15:127" ht="29" customHeight="1" x14ac:dyDescent="0.15">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row>
    <row r="247" spans="15:127" ht="29" customHeight="1" x14ac:dyDescent="0.15">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row>
    <row r="248" spans="15:127" ht="29" customHeight="1" x14ac:dyDescent="0.15">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row>
    <row r="249" spans="15:127" ht="29" customHeight="1" x14ac:dyDescent="0.15">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row>
    <row r="250" spans="15:127" ht="29" customHeight="1" x14ac:dyDescent="0.15">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row>
    <row r="251" spans="15:127" ht="29" customHeight="1" x14ac:dyDescent="0.15">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row>
    <row r="252" spans="15:127" ht="29" customHeight="1" x14ac:dyDescent="0.15">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row>
    <row r="253" spans="15:127" ht="29" customHeight="1" x14ac:dyDescent="0.15">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row>
    <row r="254" spans="15:127" ht="29" customHeight="1" x14ac:dyDescent="0.15">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row>
    <row r="255" spans="15:127" ht="29" customHeight="1" x14ac:dyDescent="0.15">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row>
    <row r="256" spans="15:127" ht="29" customHeight="1" x14ac:dyDescent="0.15">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row>
    <row r="257" spans="15:127" ht="29" customHeight="1" x14ac:dyDescent="0.15">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row>
    <row r="258" spans="15:127" ht="29" customHeight="1" x14ac:dyDescent="0.15">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row>
    <row r="259" spans="15:127" ht="29" customHeight="1" x14ac:dyDescent="0.15">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row>
    <row r="260" spans="15:127" ht="29" customHeight="1" x14ac:dyDescent="0.15">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row>
    <row r="261" spans="15:127" ht="29" customHeight="1" x14ac:dyDescent="0.15">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row>
    <row r="262" spans="15:127" ht="29" customHeight="1" x14ac:dyDescent="0.15">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row>
    <row r="263" spans="15:127" ht="29" customHeight="1" x14ac:dyDescent="0.15">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row>
    <row r="264" spans="15:127" ht="29" customHeight="1" x14ac:dyDescent="0.15">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row>
    <row r="265" spans="15:127" ht="29" customHeight="1" x14ac:dyDescent="0.15">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row>
    <row r="266" spans="15:127" ht="29" customHeight="1" x14ac:dyDescent="0.15">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row>
    <row r="267" spans="15:127" ht="29" customHeight="1" x14ac:dyDescent="0.15">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row>
    <row r="268" spans="15:127" ht="29" customHeight="1" x14ac:dyDescent="0.15">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row>
    <row r="269" spans="15:127" ht="29" customHeight="1" x14ac:dyDescent="0.15">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row>
    <row r="270" spans="15:127" ht="29" customHeight="1" x14ac:dyDescent="0.15">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row>
    <row r="271" spans="15:127" ht="29" customHeight="1" x14ac:dyDescent="0.15">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row>
    <row r="272" spans="15:127" ht="29" customHeight="1" x14ac:dyDescent="0.15">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row>
    <row r="273" spans="15:127" ht="29" customHeight="1" x14ac:dyDescent="0.15">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row>
    <row r="274" spans="15:127" ht="29" customHeight="1" x14ac:dyDescent="0.15">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row>
    <row r="275" spans="15:127" ht="29" customHeight="1" x14ac:dyDescent="0.15">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row>
    <row r="276" spans="15:127" ht="29" customHeight="1" x14ac:dyDescent="0.15">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row>
    <row r="277" spans="15:127" ht="29" customHeight="1" x14ac:dyDescent="0.15">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row>
    <row r="278" spans="15:127" ht="29" customHeight="1" x14ac:dyDescent="0.15">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row>
    <row r="279" spans="15:127" ht="29" customHeight="1" x14ac:dyDescent="0.15">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row>
    <row r="280" spans="15:127" ht="29" customHeight="1" x14ac:dyDescent="0.15">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row>
    <row r="281" spans="15:127" ht="29" customHeight="1" x14ac:dyDescent="0.15">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row>
    <row r="282" spans="15:127" ht="29" customHeight="1" x14ac:dyDescent="0.15">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row>
    <row r="283" spans="15:127" ht="29" customHeight="1" x14ac:dyDescent="0.15">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row>
    <row r="284" spans="15:127" ht="29" customHeight="1" x14ac:dyDescent="0.15">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row>
    <row r="285" spans="15:127" ht="29" customHeight="1" x14ac:dyDescent="0.15">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row>
    <row r="286" spans="15:127" ht="29" customHeight="1" x14ac:dyDescent="0.15">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row>
    <row r="287" spans="15:127" ht="29" customHeight="1" x14ac:dyDescent="0.15">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row>
    <row r="288" spans="15:127" ht="29" customHeight="1" x14ac:dyDescent="0.15">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row>
    <row r="289" spans="15:127" ht="29" customHeight="1" x14ac:dyDescent="0.15">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row>
    <row r="290" spans="15:127" ht="29" customHeight="1" x14ac:dyDescent="0.15">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row>
    <row r="291" spans="15:127" ht="29" customHeight="1" x14ac:dyDescent="0.15">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row>
    <row r="292" spans="15:127" ht="29" customHeight="1" x14ac:dyDescent="0.15">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row>
    <row r="293" spans="15:127" ht="29" customHeight="1" x14ac:dyDescent="0.15">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row>
    <row r="294" spans="15:127" ht="29" customHeight="1" x14ac:dyDescent="0.15">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row>
    <row r="295" spans="15:127" ht="29" customHeight="1" x14ac:dyDescent="0.15">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row>
    <row r="296" spans="15:127" ht="29" customHeight="1" x14ac:dyDescent="0.15">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row>
    <row r="297" spans="15:127" ht="29" customHeight="1" x14ac:dyDescent="0.15">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row>
    <row r="298" spans="15:127" ht="29" customHeight="1" x14ac:dyDescent="0.15">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row>
    <row r="299" spans="15:127" ht="29" customHeight="1" x14ac:dyDescent="0.15">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row>
    <row r="300" spans="15:127" ht="29" customHeight="1" x14ac:dyDescent="0.15">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row>
    <row r="301" spans="15:127" ht="29" customHeight="1" x14ac:dyDescent="0.15">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row>
    <row r="302" spans="15:127" ht="29" customHeight="1" x14ac:dyDescent="0.15">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row>
    <row r="303" spans="15:127" ht="29" customHeight="1" x14ac:dyDescent="0.15">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row>
    <row r="304" spans="15:127" ht="29" customHeight="1" x14ac:dyDescent="0.15">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row>
    <row r="305" spans="15:127" ht="29" customHeight="1" x14ac:dyDescent="0.15">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row>
    <row r="306" spans="15:127" ht="29" customHeight="1" x14ac:dyDescent="0.15">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row>
    <row r="307" spans="15:127" ht="29" customHeight="1" x14ac:dyDescent="0.15">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row>
    <row r="308" spans="15:127" ht="29" customHeight="1" x14ac:dyDescent="0.15">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row>
    <row r="309" spans="15:127" ht="29" customHeight="1" x14ac:dyDescent="0.15">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row>
    <row r="310" spans="15:127" ht="29" customHeight="1" x14ac:dyDescent="0.15">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row>
    <row r="311" spans="15:127" ht="29" customHeight="1" x14ac:dyDescent="0.15">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row>
    <row r="312" spans="15:127" ht="29" customHeight="1" x14ac:dyDescent="0.15">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row>
    <row r="313" spans="15:127" ht="29" customHeight="1" x14ac:dyDescent="0.15">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row>
    <row r="314" spans="15:127" ht="29" customHeight="1" x14ac:dyDescent="0.15">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row>
    <row r="315" spans="15:127" ht="29" customHeight="1" x14ac:dyDescent="0.15">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row>
    <row r="316" spans="15:127" ht="29" customHeight="1" x14ac:dyDescent="0.15">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row>
    <row r="317" spans="15:127" ht="29" customHeight="1" x14ac:dyDescent="0.15">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row>
    <row r="318" spans="15:127" ht="29" customHeight="1" x14ac:dyDescent="0.15">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row>
    <row r="319" spans="15:127" ht="29" customHeight="1" x14ac:dyDescent="0.15">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row>
    <row r="320" spans="15:127" ht="29" customHeight="1" x14ac:dyDescent="0.15">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row>
    <row r="321" spans="15:127" ht="29" customHeight="1" x14ac:dyDescent="0.15">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row>
    <row r="322" spans="15:127" ht="29" customHeight="1" x14ac:dyDescent="0.15">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row>
    <row r="323" spans="15:127" ht="29" customHeight="1" x14ac:dyDescent="0.15">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row>
    <row r="324" spans="15:127" ht="29" customHeight="1" x14ac:dyDescent="0.15">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row>
    <row r="325" spans="15:127" ht="29" customHeight="1" x14ac:dyDescent="0.15">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row>
    <row r="326" spans="15:127" ht="29" customHeight="1" x14ac:dyDescent="0.15">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row>
    <row r="327" spans="15:127" ht="29" customHeight="1" x14ac:dyDescent="0.15">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row>
    <row r="328" spans="15:127" ht="29" customHeight="1" x14ac:dyDescent="0.15">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row>
    <row r="329" spans="15:127" ht="29" customHeight="1" x14ac:dyDescent="0.15">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row>
    <row r="330" spans="15:127" ht="29" customHeight="1" x14ac:dyDescent="0.15">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row>
    <row r="331" spans="15:127" ht="29" customHeight="1" x14ac:dyDescent="0.15">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row>
    <row r="332" spans="15:127" ht="29" customHeight="1" x14ac:dyDescent="0.15">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row>
    <row r="333" spans="15:127" ht="29" customHeight="1" x14ac:dyDescent="0.15">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row>
    <row r="334" spans="15:127" ht="29" customHeight="1" x14ac:dyDescent="0.15">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row>
    <row r="335" spans="15:127" ht="29" customHeight="1" x14ac:dyDescent="0.15">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row>
    <row r="336" spans="15:127" ht="29" customHeight="1" x14ac:dyDescent="0.15">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row>
    <row r="337" spans="15:127" ht="29" customHeight="1" x14ac:dyDescent="0.15">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row>
    <row r="338" spans="15:127" ht="29" customHeight="1" x14ac:dyDescent="0.15">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row>
    <row r="339" spans="15:127" ht="29" customHeight="1" x14ac:dyDescent="0.15">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row>
    <row r="340" spans="15:127" ht="29" customHeight="1" x14ac:dyDescent="0.15">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row>
    <row r="341" spans="15:127" ht="29" customHeight="1" x14ac:dyDescent="0.15">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row>
    <row r="342" spans="15:127" ht="29" customHeight="1" x14ac:dyDescent="0.15">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row>
    <row r="343" spans="15:127" ht="29" customHeight="1" x14ac:dyDescent="0.15">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row>
  </sheetData>
  <mergeCells count="58">
    <mergeCell ref="K14:N14"/>
    <mergeCell ref="C15:D15"/>
    <mergeCell ref="C14:D14"/>
    <mergeCell ref="M7:N7"/>
    <mergeCell ref="K7:L7"/>
    <mergeCell ref="I7:J7"/>
    <mergeCell ref="K12:L12"/>
    <mergeCell ref="K10:L10"/>
    <mergeCell ref="M8:N8"/>
    <mergeCell ref="I8:J8"/>
    <mergeCell ref="I10:J10"/>
    <mergeCell ref="M12:N12"/>
    <mergeCell ref="I11:J11"/>
    <mergeCell ref="K11:L11"/>
    <mergeCell ref="M11:N11"/>
    <mergeCell ref="I12:J12"/>
    <mergeCell ref="M10:N10"/>
    <mergeCell ref="K8:L8"/>
    <mergeCell ref="G4:H4"/>
    <mergeCell ref="G2:H2"/>
    <mergeCell ref="I4:J4"/>
    <mergeCell ref="I5:J5"/>
    <mergeCell ref="I6:J6"/>
    <mergeCell ref="I2:J2"/>
    <mergeCell ref="K2:L2"/>
    <mergeCell ref="M2:N2"/>
    <mergeCell ref="M4:N4"/>
    <mergeCell ref="M5:N5"/>
    <mergeCell ref="M6:N6"/>
    <mergeCell ref="K4:L4"/>
    <mergeCell ref="K5:L5"/>
    <mergeCell ref="K6:L6"/>
    <mergeCell ref="E5:F5"/>
    <mergeCell ref="E4:F4"/>
    <mergeCell ref="E2:F2"/>
    <mergeCell ref="G12:H12"/>
    <mergeCell ref="G11:H11"/>
    <mergeCell ref="G10:H10"/>
    <mergeCell ref="G8:H8"/>
    <mergeCell ref="G7:H7"/>
    <mergeCell ref="G6:H6"/>
    <mergeCell ref="G5:H5"/>
    <mergeCell ref="E12:F12"/>
    <mergeCell ref="E11:F11"/>
    <mergeCell ref="E10:F10"/>
    <mergeCell ref="E8:F8"/>
    <mergeCell ref="E7:F7"/>
    <mergeCell ref="E6:F6"/>
    <mergeCell ref="C2:D2"/>
    <mergeCell ref="C12:D12"/>
    <mergeCell ref="C11:D11"/>
    <mergeCell ref="C10:D10"/>
    <mergeCell ref="C8:D8"/>
    <mergeCell ref="C7:D7"/>
    <mergeCell ref="C6:D6"/>
    <mergeCell ref="C5:D5"/>
    <mergeCell ref="C4:D4"/>
    <mergeCell ref="C9:D9"/>
  </mergeCells>
  <phoneticPr fontId="12" type="noConversion"/>
  <hyperlinks>
    <hyperlink ref="C11" r:id="rId1"/>
    <hyperlink ref="D11" r:id="rId2" display="https://www.g2crowd.com/survey_responses/sharpspring-review-153834"/>
    <hyperlink ref="C12" r:id="rId3"/>
    <hyperlink ref="D12" r:id="rId4" display="http://www.martechadvisor.com/reviewdetails/823/mark-cohen-sharpspring-2-review/"/>
    <hyperlink ref="E10" r:id="rId5"/>
    <hyperlink ref="F10" r:id="rId6" display="https://www.g2crowd.com/survey_responses/hubspot-review-164880"/>
    <hyperlink ref="E11" r:id="rId7"/>
    <hyperlink ref="F11" r:id="rId8" display="https://www.trustradius.com/reviews/hubspot-2013-11-15-15-26-52"/>
    <hyperlink ref="E12" r:id="rId9"/>
    <hyperlink ref="F12" r:id="rId10" display="http://www.capterra.com/landing-page-software/spotlight/82534/HubSpot/HubSpot"/>
    <hyperlink ref="G10" r:id="rId11"/>
    <hyperlink ref="H10" r:id="rId12" display="https://www.g2crowd.com/survey_responses/marketo-review-138262"/>
    <hyperlink ref="G11" r:id="rId13"/>
    <hyperlink ref="H11" r:id="rId14" display="https://www.crowdreviews.com/marketo"/>
    <hyperlink ref="G12" r:id="rId15"/>
    <hyperlink ref="H12" r:id="rId16" display="https://www.trustradius.com/reviews/marketo-2016-07-25-14-25-53"/>
    <hyperlink ref="I10" r:id="rId17" display=" “It's a great program if you email a lot, or to a lot of persons. By the reports of Act-On you get a very detailed image of what your clients do and what they like. It's good to know some html (terms as well as code) if you want to work with Act-On, but "/>
    <hyperlink ref="J10" r:id="rId18" display="https://www.trustradius.com/reviews/act-on-2015-11-25-07-02-14"/>
    <hyperlink ref="I11" r:id="rId19"/>
    <hyperlink ref="J11" r:id="rId20" display="http://www.capterra.com/landing-page-software/spotlight/150363/Act-On/Act-On Software"/>
    <hyperlink ref="I12" r:id="rId21"/>
    <hyperlink ref="J12" r:id="rId22" display="https://www.g2crowd.com/survey_responses/act-on-review-117140"/>
    <hyperlink ref="M10" r:id="rId23"/>
    <hyperlink ref="N10" r:id="rId24" display="https://www.g2crowd.com/survey_responses/infusionsoft-review-27267"/>
    <hyperlink ref="M11" r:id="rId25"/>
    <hyperlink ref="N11" r:id="rId26" display="http://www.capterra.com/contact-management-software/spotlight/132846/Infusionsoft/Infusionsoft"/>
    <hyperlink ref="M12" r:id="rId27"/>
    <hyperlink ref="N12" r:id="rId28" display="https://www.trustradius.com/reviews/infusionsoft-2016-06-27-16-05-24"/>
    <hyperlink ref="K10" r:id="rId29"/>
    <hyperlink ref="L10" r:id="rId30" display="https://www.trustradius.com/reviews/pardot-2015-07-20-13-01-59"/>
    <hyperlink ref="K11" r:id="rId31"/>
    <hyperlink ref="L11" r:id="rId32" display="https://www.g2crowd.com/survey_responses/pardot-review-142293"/>
    <hyperlink ref="K12" r:id="rId33"/>
    <hyperlink ref="L12" r:id="rId34" display="http://www.softwareadvice.com/marketing/pardot-profile/?reviews=2"/>
    <hyperlink ref="D10" r:id="rId35" display="http://www.martechadvisor.com/reviewdetails/812/jack-edward-heald-sharpspring-2-review/"/>
    <hyperlink ref="C10" r:id="rId36" display="“Honestly, without SharpSpring, I think we'd be dead in the water. We have thousands of leads across multiple lists. We couldn't do what we do as quickly, cheaply and easily without SharpSpring.”                                   - Jack Heald, Conversion "/>
    <hyperlink ref="C14" r:id="rId37"/>
    <hyperlink ref="D14" r:id="rId38" display="http://lp.sharpspring.com/get-a-demo/"/>
    <hyperlink ref="C9" r:id="rId39"/>
  </hyperlinks>
  <printOptions horizontalCentered="1"/>
  <pageMargins left="0.25" right="0.25" top="0.25" bottom="0.25" header="0.3" footer="0.3"/>
  <pageSetup scale="60" fitToHeight="0" orientation="portrait" horizontalDpi="4294967293" verticalDpi="4294967293"/>
  <headerFooter differentFirst="1">
    <oddFooter>Page &amp;P of &amp;N</oddFooter>
  </headerFooter>
  <drawing r:id="rId40"/>
  <extLst>
    <ext xmlns:x14="http://schemas.microsoft.com/office/spreadsheetml/2009/9/main" uri="{78C0D931-6437-407d-A8EE-F0AAD7539E65}">
      <x14:conditionalFormattings>
        <x14:conditionalFormatting xmlns:xm="http://schemas.microsoft.com/office/excel/2006/main">
          <x14:cfRule type="expression" priority="4" id="{D26736C5-CAD4-AA42-AF10-AE74489EDB51}">
            <xm:f>IF(E3&lt;O3,TRUE,IF('1. Your Needs'!$E$101,TRUE,FALSE))</xm:f>
            <x14:dxf>
              <font>
                <color rgb="FF00B050"/>
              </font>
              <fill>
                <patternFill patternType="none">
                  <fgColor indexed="64"/>
                  <bgColor auto="1"/>
                </patternFill>
              </fill>
            </x14:dxf>
          </x14:cfRule>
          <xm:sqref>D3</xm:sqref>
        </x14:conditionalFormatting>
        <x14:conditionalFormatting xmlns:xm="http://schemas.microsoft.com/office/excel/2006/main">
          <x14:cfRule type="expression" priority="3" id="{AB298B32-C34D-2C44-B75B-636906511D4D}">
            <xm:f>IF(F3&lt;P3,TRUE,IF('1. Your Needs'!$E$101,TRUE,FALSE))</xm:f>
            <x14:dxf>
              <font>
                <color rgb="FF00B050"/>
              </font>
              <fill>
                <patternFill patternType="none">
                  <fgColor indexed="64"/>
                  <bgColor auto="1"/>
                </patternFill>
              </fill>
            </x14:dxf>
          </x14:cfRule>
          <xm:sqref>D13</xm:sqref>
        </x14:conditionalFormatting>
        <x14:conditionalFormatting xmlns:xm="http://schemas.microsoft.com/office/excel/2006/main">
          <x14:cfRule type="expression" priority="2" id="{55181EA0-46F4-9843-9C29-D923A8DE765B}">
            <xm:f>IF('1. Your Needs'!$E$101,FALSE,IF($N$3&lt;$D$3,TRUE,FALSE))</xm:f>
            <x14:dxf>
              <font>
                <b/>
                <i val="0"/>
                <color rgb="FF16A53F"/>
              </font>
              <fill>
                <patternFill patternType="none">
                  <fgColor indexed="64"/>
                  <bgColor auto="1"/>
                </patternFill>
              </fill>
            </x14:dxf>
          </x14:cfRule>
          <xm:sqref>N3</xm:sqref>
        </x14:conditionalFormatting>
        <x14:conditionalFormatting xmlns:xm="http://schemas.microsoft.com/office/excel/2006/main">
          <x14:cfRule type="expression" priority="1" id="{CAC03FCB-F2CE-FF44-85A1-F0910740AA6D}">
            <xm:f>IF('1. Your Needs'!$E$101,FALSE,IF($N$3&lt;$D$3,TRUE,FALSE))</xm:f>
            <x14:dxf>
              <font>
                <color rgb="FF16A53F"/>
              </font>
              <fill>
                <patternFill patternType="none">
                  <fgColor indexed="64"/>
                  <bgColor auto="1"/>
                </patternFill>
              </fill>
            </x14:dxf>
          </x14:cfRule>
          <xm:sqref>N13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tint="-0.249977111117893"/>
  </sheetPr>
  <dimension ref="A1:Q52"/>
  <sheetViews>
    <sheetView workbookViewId="0">
      <selection activeCell="C3" sqref="C3"/>
    </sheetView>
  </sheetViews>
  <sheetFormatPr baseColWidth="10" defaultColWidth="10.83203125" defaultRowHeight="13" x14ac:dyDescent="0.15"/>
  <cols>
    <col min="1" max="1" width="10.83203125" style="5"/>
    <col min="2" max="2" width="129.5" style="5" customWidth="1"/>
    <col min="3" max="3" width="28" style="5" customWidth="1"/>
    <col min="4" max="4" width="25.83203125" style="5" customWidth="1"/>
    <col min="5" max="5" width="4.6640625" style="5" customWidth="1"/>
    <col min="6" max="16384" width="10.83203125" style="5"/>
  </cols>
  <sheetData>
    <row r="1" spans="1:17" ht="13" customHeight="1" x14ac:dyDescent="0.15">
      <c r="A1" s="8"/>
      <c r="B1" s="8"/>
      <c r="C1" s="8"/>
      <c r="D1" s="8"/>
      <c r="E1" s="8"/>
      <c r="F1" s="8"/>
      <c r="G1" s="8"/>
      <c r="H1" s="8"/>
      <c r="I1" s="8"/>
      <c r="J1" s="8"/>
      <c r="K1" s="8"/>
      <c r="L1" s="8"/>
      <c r="M1" s="8"/>
      <c r="N1" s="8"/>
      <c r="O1" s="8"/>
      <c r="P1" s="8"/>
      <c r="Q1" s="8"/>
    </row>
    <row r="2" spans="1:17" ht="49" customHeight="1" x14ac:dyDescent="0.15">
      <c r="A2" s="8"/>
      <c r="B2" s="9"/>
      <c r="C2" s="119" t="s">
        <v>133</v>
      </c>
      <c r="D2" s="228"/>
      <c r="E2" s="228"/>
      <c r="F2" s="8"/>
      <c r="G2" s="12"/>
      <c r="H2" s="12"/>
      <c r="I2" s="12"/>
      <c r="J2" s="12"/>
      <c r="K2" s="12"/>
      <c r="L2" s="8"/>
      <c r="M2" s="8"/>
      <c r="N2" s="8"/>
      <c r="O2" s="8"/>
      <c r="P2" s="8"/>
      <c r="Q2" s="8"/>
    </row>
    <row r="3" spans="1:17" s="8" customFormat="1" ht="22" customHeight="1" x14ac:dyDescent="0.15">
      <c r="G3" s="12"/>
      <c r="H3" s="12"/>
      <c r="I3" s="12"/>
      <c r="J3" s="12"/>
      <c r="K3" s="12"/>
    </row>
    <row r="4" spans="1:17" ht="31" customHeight="1" x14ac:dyDescent="0.25">
      <c r="B4" s="229" t="s">
        <v>103</v>
      </c>
      <c r="C4" s="230"/>
      <c r="F4" s="4"/>
      <c r="G4" s="4"/>
      <c r="H4" s="4"/>
      <c r="I4" s="4"/>
      <c r="J4" s="4"/>
      <c r="K4" s="4"/>
    </row>
    <row r="5" spans="1:17" ht="18" x14ac:dyDescent="0.2">
      <c r="B5" s="231" t="s">
        <v>104</v>
      </c>
      <c r="C5" s="124"/>
      <c r="F5" s="4"/>
      <c r="G5" s="4"/>
      <c r="H5" s="4"/>
      <c r="I5" s="4"/>
      <c r="J5" s="4"/>
      <c r="K5" s="4"/>
    </row>
    <row r="6" spans="1:17" x14ac:dyDescent="0.15">
      <c r="B6" s="47"/>
      <c r="C6" s="47"/>
      <c r="D6" s="4"/>
      <c r="E6" s="4"/>
      <c r="F6" s="4"/>
      <c r="G6" s="4"/>
      <c r="H6" s="4"/>
      <c r="I6" s="4"/>
      <c r="J6" s="4"/>
      <c r="K6" s="4"/>
    </row>
    <row r="7" spans="1:17" ht="18" x14ac:dyDescent="0.2">
      <c r="B7" s="10" t="s">
        <v>85</v>
      </c>
      <c r="C7" s="10"/>
      <c r="E7" s="4"/>
      <c r="F7" s="4"/>
      <c r="G7" s="6"/>
      <c r="H7" s="6"/>
      <c r="I7" s="6"/>
      <c r="J7" s="6"/>
      <c r="K7" s="6"/>
    </row>
    <row r="8" spans="1:17" ht="18" x14ac:dyDescent="0.2">
      <c r="B8" s="11" t="s">
        <v>86</v>
      </c>
      <c r="C8" s="11"/>
      <c r="E8" s="4"/>
      <c r="F8" s="4"/>
    </row>
    <row r="9" spans="1:17" ht="18" x14ac:dyDescent="0.2">
      <c r="B9" s="11"/>
      <c r="C9" s="11"/>
      <c r="E9" s="4"/>
      <c r="F9" s="4"/>
    </row>
    <row r="10" spans="1:17" ht="18" x14ac:dyDescent="0.2">
      <c r="B10" s="10" t="s">
        <v>101</v>
      </c>
      <c r="C10" s="10"/>
    </row>
    <row r="11" spans="1:17" ht="36" customHeight="1" x14ac:dyDescent="0.2">
      <c r="B11" s="232" t="s">
        <v>105</v>
      </c>
      <c r="C11" s="230"/>
    </row>
    <row r="12" spans="1:17" ht="18" x14ac:dyDescent="0.2">
      <c r="B12" s="48"/>
      <c r="C12" s="48"/>
    </row>
    <row r="13" spans="1:17" ht="18" x14ac:dyDescent="0.2">
      <c r="B13" s="10" t="s">
        <v>102</v>
      </c>
      <c r="C13" s="10"/>
    </row>
    <row r="14" spans="1:17" ht="35" customHeight="1" x14ac:dyDescent="0.2">
      <c r="B14" s="232" t="s">
        <v>112</v>
      </c>
      <c r="C14" s="230"/>
    </row>
    <row r="15" spans="1:17" ht="18" x14ac:dyDescent="0.2">
      <c r="B15" s="48"/>
      <c r="C15" s="48"/>
    </row>
    <row r="16" spans="1:17" ht="18" x14ac:dyDescent="0.2">
      <c r="B16" s="10" t="s">
        <v>87</v>
      </c>
      <c r="C16" s="10"/>
    </row>
    <row r="17" spans="2:3" ht="17" customHeight="1" x14ac:dyDescent="0.15">
      <c r="B17" s="226" t="s">
        <v>88</v>
      </c>
      <c r="C17" s="130"/>
    </row>
    <row r="18" spans="2:3" ht="17" customHeight="1" x14ac:dyDescent="0.15">
      <c r="B18" s="226"/>
      <c r="C18" s="130"/>
    </row>
    <row r="19" spans="2:3" ht="17" customHeight="1" x14ac:dyDescent="0.15">
      <c r="B19" s="226"/>
      <c r="C19" s="130"/>
    </row>
    <row r="20" spans="2:3" ht="18" x14ac:dyDescent="0.2">
      <c r="B20" s="48"/>
      <c r="C20" s="48"/>
    </row>
    <row r="21" spans="2:3" ht="18" x14ac:dyDescent="0.2">
      <c r="B21" s="10" t="s">
        <v>89</v>
      </c>
      <c r="C21" s="10"/>
    </row>
    <row r="22" spans="2:3" ht="17" customHeight="1" x14ac:dyDescent="0.15">
      <c r="B22" s="226" t="s">
        <v>90</v>
      </c>
      <c r="C22" s="130"/>
    </row>
    <row r="23" spans="2:3" ht="17" customHeight="1" x14ac:dyDescent="0.15">
      <c r="B23" s="226"/>
      <c r="C23" s="130"/>
    </row>
    <row r="24" spans="2:3" ht="18" x14ac:dyDescent="0.2">
      <c r="B24" s="48"/>
      <c r="C24" s="48"/>
    </row>
    <row r="25" spans="2:3" ht="18" x14ac:dyDescent="0.2">
      <c r="B25" s="10" t="s">
        <v>107</v>
      </c>
      <c r="C25" s="10"/>
    </row>
    <row r="26" spans="2:3" ht="17" customHeight="1" x14ac:dyDescent="0.15">
      <c r="B26" s="226" t="s">
        <v>168</v>
      </c>
      <c r="C26" s="130"/>
    </row>
    <row r="27" spans="2:3" ht="17" customHeight="1" x14ac:dyDescent="0.15">
      <c r="B27" s="226"/>
      <c r="C27" s="130"/>
    </row>
    <row r="28" spans="2:3" ht="18" x14ac:dyDescent="0.2">
      <c r="B28" s="48"/>
      <c r="C28" s="48"/>
    </row>
    <row r="29" spans="2:3" ht="18" x14ac:dyDescent="0.2">
      <c r="B29" s="10" t="s">
        <v>106</v>
      </c>
      <c r="C29" s="10"/>
    </row>
    <row r="30" spans="2:3" ht="17" customHeight="1" x14ac:dyDescent="0.15">
      <c r="B30" s="226" t="s">
        <v>108</v>
      </c>
      <c r="C30" s="130"/>
    </row>
    <row r="31" spans="2:3" ht="17" customHeight="1" x14ac:dyDescent="0.15">
      <c r="B31" s="226"/>
      <c r="C31" s="130"/>
    </row>
    <row r="32" spans="2:3" ht="18" x14ac:dyDescent="0.2">
      <c r="B32" s="48"/>
      <c r="C32" s="48"/>
    </row>
    <row r="33" spans="2:3" ht="18" x14ac:dyDescent="0.2">
      <c r="B33" s="10" t="s">
        <v>100</v>
      </c>
      <c r="C33" s="10"/>
    </row>
    <row r="34" spans="2:3" ht="17" customHeight="1" x14ac:dyDescent="0.15">
      <c r="B34" s="226" t="s">
        <v>109</v>
      </c>
      <c r="C34" s="130"/>
    </row>
    <row r="35" spans="2:3" ht="17" customHeight="1" x14ac:dyDescent="0.15">
      <c r="B35" s="226"/>
      <c r="C35" s="130"/>
    </row>
    <row r="36" spans="2:3" ht="18" x14ac:dyDescent="0.2">
      <c r="B36" s="48"/>
      <c r="C36" s="48"/>
    </row>
    <row r="37" spans="2:3" ht="18" x14ac:dyDescent="0.2">
      <c r="B37" s="10" t="s">
        <v>91</v>
      </c>
      <c r="C37" s="10"/>
    </row>
    <row r="38" spans="2:3" ht="17" customHeight="1" x14ac:dyDescent="0.15">
      <c r="B38" s="226" t="s">
        <v>131</v>
      </c>
      <c r="C38" s="130"/>
    </row>
    <row r="39" spans="2:3" ht="17" customHeight="1" x14ac:dyDescent="0.15">
      <c r="B39" s="226"/>
      <c r="C39" s="130"/>
    </row>
    <row r="40" spans="2:3" ht="18" x14ac:dyDescent="0.2">
      <c r="B40" s="48"/>
      <c r="C40" s="48"/>
    </row>
    <row r="41" spans="2:3" ht="21" customHeight="1" x14ac:dyDescent="0.2">
      <c r="B41" s="10" t="s">
        <v>92</v>
      </c>
      <c r="C41" s="10"/>
    </row>
    <row r="42" spans="2:3" ht="17" customHeight="1" x14ac:dyDescent="0.15">
      <c r="B42" s="226" t="s">
        <v>110</v>
      </c>
      <c r="C42" s="130"/>
    </row>
    <row r="43" spans="2:3" ht="16" customHeight="1" x14ac:dyDescent="0.15">
      <c r="B43" s="226"/>
      <c r="C43" s="130"/>
    </row>
    <row r="44" spans="2:3" ht="20" customHeight="1" x14ac:dyDescent="0.15">
      <c r="B44" s="226"/>
      <c r="C44" s="130"/>
    </row>
    <row r="45" spans="2:3" ht="20" customHeight="1" x14ac:dyDescent="0.2">
      <c r="B45" s="114"/>
      <c r="C45" s="118"/>
    </row>
    <row r="46" spans="2:3" ht="18" x14ac:dyDescent="0.2">
      <c r="B46" s="10" t="s">
        <v>93</v>
      </c>
      <c r="C46" s="10"/>
    </row>
    <row r="47" spans="2:3" s="117" customFormat="1" ht="78" customHeight="1" x14ac:dyDescent="0.15">
      <c r="B47" s="227" t="s">
        <v>156</v>
      </c>
      <c r="C47" s="227"/>
    </row>
    <row r="48" spans="2:3" ht="18" x14ac:dyDescent="0.2">
      <c r="B48" s="48"/>
      <c r="C48" s="48"/>
    </row>
    <row r="49" spans="2:3" ht="18" x14ac:dyDescent="0.2">
      <c r="B49" s="10" t="s">
        <v>94</v>
      </c>
      <c r="C49" s="10"/>
    </row>
    <row r="50" spans="2:3" ht="17" customHeight="1" x14ac:dyDescent="0.15">
      <c r="B50" s="226" t="s">
        <v>111</v>
      </c>
      <c r="C50" s="130"/>
    </row>
    <row r="51" spans="2:3" ht="18" customHeight="1" x14ac:dyDescent="0.15">
      <c r="B51" s="226"/>
      <c r="C51" s="130"/>
    </row>
    <row r="52" spans="2:3" ht="18" x14ac:dyDescent="0.2">
      <c r="B52" s="10"/>
      <c r="C52" s="10"/>
    </row>
  </sheetData>
  <mergeCells count="14">
    <mergeCell ref="D2:E2"/>
    <mergeCell ref="B4:C4"/>
    <mergeCell ref="B5:C5"/>
    <mergeCell ref="B11:C11"/>
    <mergeCell ref="B14:C14"/>
    <mergeCell ref="B38:C39"/>
    <mergeCell ref="B42:C44"/>
    <mergeCell ref="B47:C47"/>
    <mergeCell ref="B50:C51"/>
    <mergeCell ref="B17:C19"/>
    <mergeCell ref="B22:C23"/>
    <mergeCell ref="B26:C27"/>
    <mergeCell ref="B30:C31"/>
    <mergeCell ref="B34:C35"/>
  </mergeCells>
  <hyperlinks>
    <hyperlink ref="C2" r:id="rId1"/>
  </hyperlinks>
  <pageMargins left="0.7" right="0.7" top="0.75" bottom="0.75" header="0.3" footer="0.3"/>
  <pageSetup orientation="portrait" horizontalDpi="4294967292" verticalDpi="4294967292"/>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K38"/>
  <sheetViews>
    <sheetView tabSelected="1" workbookViewId="0">
      <selection activeCell="B5" sqref="B5:C5"/>
    </sheetView>
  </sheetViews>
  <sheetFormatPr baseColWidth="10" defaultColWidth="10.83203125" defaultRowHeight="13" x14ac:dyDescent="0.15"/>
  <cols>
    <col min="1" max="1" width="9.6640625" style="13" customWidth="1"/>
    <col min="2" max="2" width="4" style="13" customWidth="1"/>
    <col min="3" max="3" width="34.6640625" style="13" customWidth="1"/>
    <col min="4" max="4" width="43.6640625" style="13" customWidth="1"/>
    <col min="5" max="5" width="18.5" style="13" customWidth="1"/>
    <col min="6" max="16384" width="10.83203125" style="13"/>
  </cols>
  <sheetData>
    <row r="1" spans="1:11" s="80" customFormat="1" x14ac:dyDescent="0.15">
      <c r="A1" s="79"/>
      <c r="B1" s="115"/>
      <c r="C1" s="123"/>
      <c r="D1" s="123"/>
      <c r="E1" s="123"/>
      <c r="F1" s="123"/>
      <c r="G1" s="123"/>
      <c r="H1" s="123"/>
      <c r="I1" s="123"/>
      <c r="J1" s="123"/>
    </row>
    <row r="2" spans="1:11" s="80" customFormat="1" ht="81" customHeight="1" x14ac:dyDescent="0.15">
      <c r="A2" s="79"/>
      <c r="B2" s="115"/>
      <c r="C2" s="123"/>
      <c r="D2" s="233"/>
      <c r="E2" s="233"/>
      <c r="F2" s="233"/>
      <c r="G2" s="233"/>
      <c r="H2" s="233"/>
      <c r="I2" s="233"/>
      <c r="J2" s="233"/>
      <c r="K2" s="233"/>
    </row>
    <row r="3" spans="1:11" ht="36" customHeight="1" x14ac:dyDescent="0.15">
      <c r="A3" s="234"/>
      <c r="B3" s="235" t="s">
        <v>153</v>
      </c>
      <c r="C3" s="124"/>
      <c r="D3" s="124"/>
      <c r="E3" s="124"/>
      <c r="F3" s="124"/>
      <c r="G3" s="124"/>
      <c r="H3" s="124"/>
    </row>
    <row r="4" spans="1:11" ht="81" customHeight="1" x14ac:dyDescent="0.15">
      <c r="A4" s="234"/>
      <c r="B4" s="236" t="s">
        <v>174</v>
      </c>
      <c r="C4" s="237"/>
      <c r="D4" s="237"/>
      <c r="E4" s="237"/>
      <c r="F4" s="112"/>
      <c r="G4" s="112"/>
      <c r="H4" s="112"/>
    </row>
    <row r="5" spans="1:11" ht="41" customHeight="1" x14ac:dyDescent="0.15">
      <c r="A5" s="234"/>
      <c r="B5" s="238" t="s">
        <v>133</v>
      </c>
      <c r="C5" s="222"/>
    </row>
    <row r="6" spans="1:11" x14ac:dyDescent="0.15">
      <c r="A6" s="234"/>
      <c r="B6" s="116"/>
    </row>
    <row r="7" spans="1:11" x14ac:dyDescent="0.15">
      <c r="A7" s="234"/>
      <c r="B7" s="116"/>
    </row>
    <row r="8" spans="1:11" x14ac:dyDescent="0.15">
      <c r="A8" s="234"/>
      <c r="B8" s="116"/>
    </row>
    <row r="9" spans="1:11" x14ac:dyDescent="0.15">
      <c r="A9" s="234"/>
      <c r="B9" s="116"/>
    </row>
    <row r="10" spans="1:11" x14ac:dyDescent="0.15">
      <c r="A10" s="234"/>
      <c r="B10" s="116"/>
    </row>
    <row r="11" spans="1:11" x14ac:dyDescent="0.15">
      <c r="A11" s="234"/>
      <c r="B11" s="116"/>
    </row>
    <row r="12" spans="1:11" x14ac:dyDescent="0.15">
      <c r="A12" s="234"/>
      <c r="B12" s="116"/>
    </row>
    <row r="13" spans="1:11" x14ac:dyDescent="0.15">
      <c r="A13" s="234"/>
      <c r="B13" s="116"/>
    </row>
    <row r="14" spans="1:11" x14ac:dyDescent="0.15">
      <c r="A14" s="234"/>
      <c r="B14" s="116"/>
    </row>
    <row r="15" spans="1:11" x14ac:dyDescent="0.15">
      <c r="A15" s="234"/>
      <c r="B15" s="116"/>
    </row>
    <row r="16" spans="1:11" x14ac:dyDescent="0.15">
      <c r="A16" s="234"/>
      <c r="B16" s="116"/>
    </row>
    <row r="17" spans="1:2" x14ac:dyDescent="0.15">
      <c r="A17" s="234"/>
      <c r="B17" s="116"/>
    </row>
    <row r="18" spans="1:2" x14ac:dyDescent="0.15">
      <c r="A18" s="234"/>
      <c r="B18" s="116"/>
    </row>
    <row r="19" spans="1:2" x14ac:dyDescent="0.15">
      <c r="A19" s="234"/>
      <c r="B19" s="116"/>
    </row>
    <row r="20" spans="1:2" x14ac:dyDescent="0.15">
      <c r="A20" s="234"/>
      <c r="B20" s="116"/>
    </row>
    <row r="21" spans="1:2" x14ac:dyDescent="0.15">
      <c r="A21" s="234"/>
      <c r="B21" s="116"/>
    </row>
    <row r="22" spans="1:2" x14ac:dyDescent="0.15">
      <c r="A22" s="234"/>
      <c r="B22" s="116"/>
    </row>
    <row r="23" spans="1:2" x14ac:dyDescent="0.15">
      <c r="A23" s="234"/>
      <c r="B23" s="116"/>
    </row>
    <row r="24" spans="1:2" x14ac:dyDescent="0.15">
      <c r="A24" s="234"/>
      <c r="B24" s="116"/>
    </row>
    <row r="25" spans="1:2" x14ac:dyDescent="0.15">
      <c r="A25" s="234"/>
      <c r="B25" s="116"/>
    </row>
    <row r="26" spans="1:2" x14ac:dyDescent="0.15">
      <c r="A26" s="234"/>
      <c r="B26" s="116"/>
    </row>
    <row r="27" spans="1:2" x14ac:dyDescent="0.15">
      <c r="A27" s="234"/>
      <c r="B27" s="116"/>
    </row>
    <row r="28" spans="1:2" x14ac:dyDescent="0.15">
      <c r="A28" s="234"/>
      <c r="B28" s="116"/>
    </row>
    <row r="29" spans="1:2" x14ac:dyDescent="0.15">
      <c r="A29" s="234"/>
      <c r="B29" s="116"/>
    </row>
    <row r="30" spans="1:2" x14ac:dyDescent="0.15">
      <c r="A30" s="234"/>
      <c r="B30" s="116"/>
    </row>
    <row r="31" spans="1:2" x14ac:dyDescent="0.15">
      <c r="A31" s="234"/>
      <c r="B31" s="116"/>
    </row>
    <row r="32" spans="1:2" x14ac:dyDescent="0.15">
      <c r="A32" s="234"/>
      <c r="B32" s="116"/>
    </row>
    <row r="33" spans="1:2" x14ac:dyDescent="0.15">
      <c r="A33" s="234"/>
      <c r="B33" s="116"/>
    </row>
    <row r="34" spans="1:2" x14ac:dyDescent="0.15">
      <c r="A34" s="234"/>
      <c r="B34" s="116"/>
    </row>
    <row r="35" spans="1:2" x14ac:dyDescent="0.15">
      <c r="A35" s="234"/>
      <c r="B35" s="116"/>
    </row>
    <row r="36" spans="1:2" x14ac:dyDescent="0.15">
      <c r="A36" s="234"/>
      <c r="B36" s="116"/>
    </row>
    <row r="37" spans="1:2" x14ac:dyDescent="0.15">
      <c r="A37" s="234"/>
      <c r="B37" s="116"/>
    </row>
    <row r="38" spans="1:2" x14ac:dyDescent="0.15">
      <c r="A38" s="234"/>
      <c r="B38" s="116"/>
    </row>
  </sheetData>
  <mergeCells count="6">
    <mergeCell ref="C2:K2"/>
    <mergeCell ref="C1:J1"/>
    <mergeCell ref="A3:A38"/>
    <mergeCell ref="B3:H3"/>
    <mergeCell ref="B4:E4"/>
    <mergeCell ref="B5:C5"/>
  </mergeCells>
  <hyperlinks>
    <hyperlink ref="B5" r:id="rId1"/>
  </hyperlinks>
  <pageMargins left="0.7" right="0.7" top="0.75" bottom="0.75" header="0.3" footer="0.3"/>
  <pageSetup orientation="portrait" horizontalDpi="4294967292" verticalDpi="4294967292"/>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Your Needs</vt:lpstr>
      <vt:lpstr>2. Your Pricing</vt:lpstr>
      <vt:lpstr>3. Product Reviews</vt:lpstr>
      <vt:lpstr>4. Things to Consider</vt:lpstr>
      <vt:lpstr>5. Request a Demo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2014-12-12T22:40:07Z</dcterms:created>
  <dcterms:modified xsi:type="dcterms:W3CDTF">2018-06-10T02:46:51Z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TF10000030</vt:lpwstr>
  </property>
</Properties>
</file>